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pivotCache/pivotCacheDefinition4.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Ex1.xml" ContentType="application/vnd.ms-office.chartex+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Ketul\Downloads\Lab_7_Model\"/>
    </mc:Choice>
  </mc:AlternateContent>
  <bookViews>
    <workbookView xWindow="0" yWindow="0" windowWidth="16392" windowHeight="5448" activeTab="1"/>
  </bookViews>
  <sheets>
    <sheet name="Sheet1" sheetId="5" r:id="rId1"/>
    <sheet name="Sheet2" sheetId="6" r:id="rId2"/>
  </sheets>
  <definedNames>
    <definedName name="_xlchart.v1.0" hidden="1">Sheet2!$A$2:$B$61</definedName>
    <definedName name="_xlchart.v1.1" hidden="1">Sheet2!$C$1</definedName>
    <definedName name="_xlchart.v1.2" hidden="1">Sheet2!$C$2:$C$61</definedName>
    <definedName name="_xlchart.v1.3" hidden="1">Sheet2!$A$2:$B$61</definedName>
    <definedName name="_xlchart.v1.4" hidden="1">Sheet2!$C$1</definedName>
    <definedName name="_xlchart.v1.5" hidden="1">Sheet2!$C$2:$C$61</definedName>
    <definedName name="Slicer_Product_Hierarchy">#N/A</definedName>
    <definedName name="Timeline_Date">#N/A</definedName>
  </definedNames>
  <calcPr calcId="162913"/>
  <pivotCaches>
    <pivotCache cacheId="180" r:id="rId3"/>
    <pivotCache cacheId="210" r:id="rId4"/>
  </pivotCaches>
  <extLst>
    <ext xmlns:x14="http://schemas.microsoft.com/office/spreadsheetml/2009/9/main" uri="{876F7934-8845-4945-9796-88D515C7AA90}">
      <x14:pivotCaches>
        <pivotCache cacheId="155" r:id="rId5"/>
      </x14:pivotCaches>
    </ex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51" r:id="rId7"/>
      </x15:timelineCachePivotCaches>
    </ext>
    <ext xmlns:x15="http://schemas.microsoft.com/office/spreadsheetml/2010/11/main" uri="{D0CA8CA8-9F24-4464-BF8E-62219DCF47F9}">
      <x15:timelineCacheRefs>
        <x15:timelineCacheRef r:id="rId8"/>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alcChain.xml><?xml version="1.0" encoding="utf-8"?>
<calcChain xmlns="http://schemas.openxmlformats.org/spreadsheetml/2006/main">
  <c r="B61" i="6" l="1"/>
  <c r="B59" i="6"/>
  <c r="B57" i="6"/>
  <c r="B55" i="6"/>
  <c r="B53" i="6"/>
  <c r="B51" i="6"/>
  <c r="B49" i="6"/>
  <c r="B47" i="6"/>
  <c r="B45" i="6"/>
  <c r="B43" i="6"/>
  <c r="B41" i="6"/>
  <c r="B39" i="6"/>
  <c r="B37" i="6"/>
  <c r="B35" i="6"/>
  <c r="B33" i="6"/>
  <c r="B31" i="6"/>
  <c r="B29" i="6"/>
  <c r="B27" i="6"/>
  <c r="B25" i="6"/>
  <c r="B23" i="6"/>
  <c r="B21" i="6"/>
  <c r="B19" i="6"/>
  <c r="B17" i="6"/>
  <c r="B15" i="6"/>
  <c r="B13" i="6"/>
  <c r="B11" i="6"/>
  <c r="B9" i="6"/>
  <c r="B7" i="6"/>
  <c r="B5" i="6"/>
  <c r="B3" i="6"/>
  <c r="C1" i="6"/>
  <c r="B44" i="6"/>
  <c r="B40" i="6"/>
  <c r="B36" i="6"/>
  <c r="B32" i="6"/>
  <c r="B28" i="6"/>
  <c r="B24" i="6"/>
  <c r="B20" i="6"/>
  <c r="B16" i="6"/>
  <c r="B12" i="6"/>
  <c r="B8" i="6"/>
  <c r="B4" i="6"/>
  <c r="A60" i="6"/>
  <c r="A56" i="6"/>
  <c r="A52" i="6"/>
  <c r="A48" i="6"/>
  <c r="A44" i="6"/>
  <c r="A40" i="6"/>
  <c r="A36" i="6"/>
  <c r="A32" i="6"/>
  <c r="A28" i="6"/>
  <c r="A24" i="6"/>
  <c r="A20" i="6"/>
  <c r="A16" i="6"/>
  <c r="A10" i="6"/>
  <c r="A6" i="6"/>
  <c r="A2" i="6"/>
  <c r="C44" i="6"/>
  <c r="C40" i="6"/>
  <c r="C36" i="6"/>
  <c r="C32" i="6"/>
  <c r="C28" i="6"/>
  <c r="C24" i="6"/>
  <c r="C20" i="6"/>
  <c r="C16" i="6"/>
  <c r="C12" i="6"/>
  <c r="C8" i="6"/>
  <c r="C4" i="6"/>
  <c r="A61" i="6"/>
  <c r="A59" i="6"/>
  <c r="A57" i="6"/>
  <c r="A55" i="6"/>
  <c r="A53" i="6"/>
  <c r="A51" i="6"/>
  <c r="A49" i="6"/>
  <c r="A47" i="6"/>
  <c r="A45" i="6"/>
  <c r="A43" i="6"/>
  <c r="A41" i="6"/>
  <c r="A39" i="6"/>
  <c r="A37" i="6"/>
  <c r="A35" i="6"/>
  <c r="A33" i="6"/>
  <c r="A31" i="6"/>
  <c r="A29" i="6"/>
  <c r="A27" i="6"/>
  <c r="A25" i="6"/>
  <c r="A23" i="6"/>
  <c r="A21" i="6"/>
  <c r="A19" i="6"/>
  <c r="A17" i="6"/>
  <c r="A15" i="6"/>
  <c r="A13" i="6"/>
  <c r="A11" i="6"/>
  <c r="A9" i="6"/>
  <c r="A7" i="6"/>
  <c r="A5" i="6"/>
  <c r="A3" i="6"/>
  <c r="C55" i="6"/>
  <c r="C51" i="6"/>
  <c r="C47" i="6"/>
  <c r="C43" i="6"/>
  <c r="C39" i="6"/>
  <c r="C35" i="6"/>
  <c r="C31" i="6"/>
  <c r="C27" i="6"/>
  <c r="C23" i="6"/>
  <c r="C19" i="6"/>
  <c r="C15" i="6"/>
  <c r="C11" i="6"/>
  <c r="C7" i="6"/>
  <c r="C3" i="6"/>
  <c r="B60" i="6"/>
  <c r="C60" i="6" s="1"/>
  <c r="B58" i="6"/>
  <c r="C58" i="6" s="1"/>
  <c r="B56" i="6"/>
  <c r="C56" i="6" s="1"/>
  <c r="B54" i="6"/>
  <c r="B52" i="6"/>
  <c r="C52" i="6" s="1"/>
  <c r="B50" i="6"/>
  <c r="B48" i="6"/>
  <c r="C48" i="6" s="1"/>
  <c r="B46" i="6"/>
  <c r="C46" i="6" s="1"/>
  <c r="B42" i="6"/>
  <c r="B38" i="6"/>
  <c r="C38" i="6" s="1"/>
  <c r="B34" i="6"/>
  <c r="B30" i="6"/>
  <c r="C30" i="6" s="1"/>
  <c r="B26" i="6"/>
  <c r="B22" i="6"/>
  <c r="C22" i="6" s="1"/>
  <c r="B18" i="6"/>
  <c r="B14" i="6"/>
  <c r="C14" i="6" s="1"/>
  <c r="B10" i="6"/>
  <c r="B6" i="6"/>
  <c r="C6" i="6" s="1"/>
  <c r="B2" i="6"/>
  <c r="C54" i="6"/>
  <c r="C50" i="6"/>
  <c r="C42" i="6"/>
  <c r="C34" i="6"/>
  <c r="C26" i="6"/>
  <c r="C18" i="6"/>
  <c r="C10" i="6"/>
  <c r="C2" i="6"/>
  <c r="A58" i="6"/>
  <c r="A54" i="6"/>
  <c r="A50" i="6"/>
  <c r="A46" i="6"/>
  <c r="A42" i="6"/>
  <c r="A38" i="6"/>
  <c r="A34" i="6"/>
  <c r="A30" i="6"/>
  <c r="A26" i="6"/>
  <c r="A22" i="6"/>
  <c r="A18" i="6"/>
  <c r="A14" i="6"/>
  <c r="A12" i="6"/>
  <c r="A8" i="6"/>
  <c r="A4" i="6"/>
  <c r="C59" i="6"/>
  <c r="C5" i="6"/>
  <c r="C9" i="6"/>
  <c r="C13" i="6"/>
  <c r="C17" i="6"/>
  <c r="C21" i="6"/>
  <c r="C25" i="6"/>
  <c r="C29" i="6"/>
  <c r="C33" i="6"/>
  <c r="C37" i="6"/>
  <c r="C41" i="6"/>
  <c r="C45" i="6"/>
  <c r="C49" i="6"/>
  <c r="C53" i="6"/>
  <c r="C57" i="6"/>
  <c r="C61" i="6"/>
</calcChain>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1">
    <s v="ThisWorkbookDataModel"/>
    <s v="{[Calendar].[Year].[All]}"/>
    <s v="[Locations].[Country].&amp;[USA]"/>
    <s v="[Locations].[State].&amp;[WY]"/>
    <s v="[Locations].[State].&amp;[WI]"/>
    <s v="[Locations].[State].&amp;[VT]"/>
    <s v="[Locations].[State].&amp;[UT]"/>
    <s v="[Locations].[State].&amp;[TN]"/>
    <s v="[Locations].[State].&amp;[SC]"/>
    <s v="[Locations].[State].&amp;[PA]"/>
    <s v="[Locations].[State].&amp;[OK]"/>
    <s v="[Locations].[State].&amp;[NY]"/>
    <s v="[Locations].[State].&amp;[NM]"/>
    <s v="[Locations].[State].&amp;[NH]"/>
    <s v="[Locations].[State].&amp;[ND]"/>
    <s v="[Locations].[State].&amp;[MT]"/>
    <s v="[Locations].[State].&amp;[MO]"/>
    <s v="[Locations].[State].&amp;[MI]"/>
    <s v="[Locations].[State].&amp;[MA]"/>
    <s v="[Locations].[State].&amp;[KY]"/>
    <s v="[Locations].[State].&amp;[IN]"/>
    <s v="[Locations].[State].&amp;[ID]"/>
    <s v="[Locations].[State].&amp;[GA]"/>
    <s v="[Locations].[State].&amp;[DE]"/>
    <s v="[Locations].[State].&amp;[CT]"/>
    <s v="[Locations].[State].&amp;[CA]"/>
    <s v="[Locations].[State].&amp;[AR]"/>
    <s v="[Locations].[State].&amp;[AK]"/>
    <s v="[Locations].[Country].&amp;[Germany]"/>
    <s v="[Locations].[State].&amp;[Nordrhein-Westfalen]"/>
    <s v="[Locations].[State].&amp;[Berlin]"/>
    <s v="[Locations].[Country].&amp;[France]"/>
    <s v="[Locations].[State].&amp;[Île-de-France]"/>
    <s v="[Locations].[Country].&amp;[Canada]"/>
    <s v="[Locations].[State].&amp;[Ontario]"/>
    <s v="[Locations].[State].&amp;[British Columbia]"/>
    <s v="[Measures].[Total Sales]"/>
    <s v="[Locations].[State].&amp;[NV]"/>
    <s v="[Locations].[State].&amp;[NE]"/>
    <s v="[Locations].[State].&amp;[MS]"/>
    <s v="[Locations].[State].&amp;[MD]"/>
    <s v="[Locations].[State].&amp;[KS]"/>
    <s v="[Locations].[State].&amp;[IA]"/>
    <s v="[Locations].[State].&amp;[DC]"/>
    <s v="[Locations].[State].&amp;[AZ]"/>
    <s v="[Locations].[Country].&amp;[Mexico]"/>
    <s v="[Locations].[State].&amp;[Distrito Federal]"/>
    <s v="[Locations].[State].&amp;[Provence-Alpes-Côte d'Azur]"/>
    <s v="[Locations].[State].&amp;[Manitoba]"/>
    <s v="[Locations].[State].&amp;[WV]"/>
    <s v="[Locations].[State].&amp;[WA]"/>
    <s v="[Locations].[State].&amp;[VA]"/>
    <s v="[Locations].[State].&amp;[TX]"/>
    <s v="[Locations].[State].&amp;[SD]"/>
    <s v="[Locations].[State].&amp;[RI]"/>
    <s v="[Locations].[State].&amp;[OR]"/>
    <s v="[Locations].[State].&amp;[OH]"/>
    <s v="[Locations].[State].&amp;[NJ]"/>
    <s v="[Locations].[State].&amp;[NC]"/>
    <s v="[Locations].[State].&amp;[MN]"/>
    <s v="[Locations].[State].&amp;[LA]"/>
    <s v="[Locations].[State].&amp;[IL]"/>
    <s v="[Locations].[State].&amp;[FL]"/>
    <s v="[Locations].[State].&amp;[CO]"/>
    <s v="[Locations].[State].&amp;[AL]"/>
    <s v="[Locations].[State].&amp;[Hamburg]"/>
    <s v="[Locations].[State].&amp;[Quebec]"/>
    <s v="[Locations].[State].&amp;[Alberta]"/>
    <s v="\$#,0.00;(\$#,0.00);\$#,0.00"/>
    <s v="Filter({[Calendar].[Date].Levels(1).Members}, ([Calendar].[Date].CurrentMember.MemberValue&gt;=CDate(&quot;2011-01-01&quot;) AND [Calendar].[Date].CurrentMember.MemberValue&lt;CDate(&quot;2016-01-01&quot;)))"/>
    <s v="{[Products].[Product Hierarchy].[Category].&amp;[Mix].&amp;[All Season]}"/>
  </metadataStrings>
  <mdxMetadata count="127">
    <mdx n="0" f="s">
      <ms ns="1" c="0"/>
    </mdx>
    <mdx n="0" f="m">
      <t c="2">
        <n x="2"/>
        <n x="3"/>
      </t>
    </mdx>
    <mdx n="0" f="m">
      <t c="2">
        <n x="2"/>
        <n x="4"/>
      </t>
    </mdx>
    <mdx n="0" f="m">
      <t c="2">
        <n x="2"/>
        <n x="5"/>
      </t>
    </mdx>
    <mdx n="0" f="m">
      <t c="2">
        <n x="2"/>
        <n x="6"/>
      </t>
    </mdx>
    <mdx n="0" f="m">
      <t c="2">
        <n x="2"/>
        <n x="7"/>
      </t>
    </mdx>
    <mdx n="0" f="m">
      <t c="2">
        <n x="2"/>
        <n x="8"/>
      </t>
    </mdx>
    <mdx n="0" f="m">
      <t c="2">
        <n x="2"/>
        <n x="9"/>
      </t>
    </mdx>
    <mdx n="0" f="m">
      <t c="2">
        <n x="2"/>
        <n x="10"/>
      </t>
    </mdx>
    <mdx n="0" f="m">
      <t c="2">
        <n x="2"/>
        <n x="11"/>
      </t>
    </mdx>
    <mdx n="0" f="m">
      <t c="2">
        <n x="2"/>
        <n x="12"/>
      </t>
    </mdx>
    <mdx n="0" f="m">
      <t c="2">
        <n x="2"/>
        <n x="13"/>
      </t>
    </mdx>
    <mdx n="0" f="m">
      <t c="2">
        <n x="2"/>
        <n x="14"/>
      </t>
    </mdx>
    <mdx n="0" f="m">
      <t c="2">
        <n x="2"/>
        <n x="15"/>
      </t>
    </mdx>
    <mdx n="0" f="m">
      <t c="2">
        <n x="2"/>
        <n x="16"/>
      </t>
    </mdx>
    <mdx n="0" f="m">
      <t c="2">
        <n x="2"/>
        <n x="17"/>
      </t>
    </mdx>
    <mdx n="0" f="m">
      <t c="2">
        <n x="2"/>
        <n x="18"/>
      </t>
    </mdx>
    <mdx n="0" f="m">
      <t c="2">
        <n x="2"/>
        <n x="19"/>
      </t>
    </mdx>
    <mdx n="0" f="m">
      <t c="2">
        <n x="2"/>
        <n x="20"/>
      </t>
    </mdx>
    <mdx n="0" f="m">
      <t c="2">
        <n x="2"/>
        <n x="21"/>
      </t>
    </mdx>
    <mdx n="0" f="m">
      <t c="2">
        <n x="2"/>
        <n x="22"/>
      </t>
    </mdx>
    <mdx n="0" f="m">
      <t c="2">
        <n x="2"/>
        <n x="23"/>
      </t>
    </mdx>
    <mdx n="0" f="m">
      <t c="2">
        <n x="2"/>
        <n x="24"/>
      </t>
    </mdx>
    <mdx n="0" f="m">
      <t c="2">
        <n x="2"/>
        <n x="25"/>
      </t>
    </mdx>
    <mdx n="0" f="m">
      <t c="2">
        <n x="2"/>
        <n x="26"/>
      </t>
    </mdx>
    <mdx n="0" f="m">
      <t c="2">
        <n x="2"/>
        <n x="27"/>
      </t>
    </mdx>
    <mdx n="0" f="m">
      <t c="2">
        <n x="28"/>
        <n x="29"/>
      </t>
    </mdx>
    <mdx n="0" f="m">
      <t c="2">
        <n x="28"/>
        <n x="30"/>
      </t>
    </mdx>
    <mdx n="0" f="m">
      <t c="2">
        <n x="31"/>
        <n x="32"/>
      </t>
    </mdx>
    <mdx n="0" f="m">
      <t c="2">
        <n x="33"/>
        <n x="34"/>
      </t>
    </mdx>
    <mdx n="0" f="m">
      <t c="2">
        <n x="33"/>
        <n x="35"/>
      </t>
    </mdx>
    <mdx n="0" f="m">
      <t c="1">
        <n x="36"/>
      </t>
    </mdx>
    <mdx n="0" f="m">
      <t c="2">
        <n x="2"/>
        <n x="37"/>
      </t>
    </mdx>
    <mdx n="0" f="m">
      <t c="2">
        <n x="2"/>
        <n x="38"/>
      </t>
    </mdx>
    <mdx n="0" f="m">
      <t c="2">
        <n x="2"/>
        <n x="39"/>
      </t>
    </mdx>
    <mdx n="0" f="m">
      <t c="2">
        <n x="2"/>
        <n x="40"/>
      </t>
    </mdx>
    <mdx n="0" f="m">
      <t c="2">
        <n x="2"/>
        <n x="41"/>
      </t>
    </mdx>
    <mdx n="0" f="m">
      <t c="2">
        <n x="2"/>
        <n x="42"/>
      </t>
    </mdx>
    <mdx n="0" f="m">
      <t c="2">
        <n x="2"/>
        <n x="43"/>
      </t>
    </mdx>
    <mdx n="0" f="m">
      <t c="2">
        <n x="2"/>
        <n x="44"/>
      </t>
    </mdx>
    <mdx n="0" f="m">
      <t c="2">
        <n x="45"/>
        <n x="46"/>
      </t>
    </mdx>
    <mdx n="0" f="m">
      <t c="2">
        <n x="31"/>
        <n x="47"/>
      </t>
    </mdx>
    <mdx n="0" f="m">
      <t c="2">
        <n x="33"/>
        <n x="48"/>
      </t>
    </mdx>
    <mdx n="0" f="m">
      <t c="1">
        <n x="2"/>
      </t>
    </mdx>
    <mdx n="0" f="m">
      <t c="1">
        <n x="28"/>
      </t>
    </mdx>
    <mdx n="0" f="m">
      <t c="1">
        <n x="33"/>
      </t>
    </mdx>
    <mdx n="0" f="m">
      <t c="1">
        <n x="31"/>
      </t>
    </mdx>
    <mdx n="0" f="m">
      <t c="2">
        <n x="2"/>
        <n x="49"/>
      </t>
    </mdx>
    <mdx n="0" f="m">
      <t c="2">
        <n x="2"/>
        <n x="50"/>
      </t>
    </mdx>
    <mdx n="0" f="m">
      <t c="2">
        <n x="2"/>
        <n x="51"/>
      </t>
    </mdx>
    <mdx n="0" f="m">
      <t c="2">
        <n x="2"/>
        <n x="52"/>
      </t>
    </mdx>
    <mdx n="0" f="m">
      <t c="2">
        <n x="2"/>
        <n x="53"/>
      </t>
    </mdx>
    <mdx n="0" f="m">
      <t c="2">
        <n x="2"/>
        <n x="54"/>
      </t>
    </mdx>
    <mdx n="0" f="m">
      <t c="2">
        <n x="2"/>
        <n x="55"/>
      </t>
    </mdx>
    <mdx n="0" f="m">
      <t c="2">
        <n x="2"/>
        <n x="56"/>
      </t>
    </mdx>
    <mdx n="0" f="m">
      <t c="2">
        <n x="2"/>
        <n x="57"/>
      </t>
    </mdx>
    <mdx n="0" f="m">
      <t c="2">
        <n x="2"/>
        <n x="58"/>
      </t>
    </mdx>
    <mdx n="0" f="m">
      <t c="2">
        <n x="2"/>
        <n x="59"/>
      </t>
    </mdx>
    <mdx n="0" f="m">
      <t c="2">
        <n x="2"/>
        <n x="60"/>
      </t>
    </mdx>
    <mdx n="0" f="m">
      <t c="2">
        <n x="2"/>
        <n x="61"/>
      </t>
    </mdx>
    <mdx n="0" f="m">
      <t c="2">
        <n x="2"/>
        <n x="62"/>
      </t>
    </mdx>
    <mdx n="0" f="m">
      <t c="2">
        <n x="2"/>
        <n x="63"/>
      </t>
    </mdx>
    <mdx n="0" f="m">
      <t c="2">
        <n x="2"/>
        <n x="64"/>
      </t>
    </mdx>
    <mdx n="0" f="m">
      <t c="2">
        <n x="28"/>
        <n x="65"/>
      </t>
    </mdx>
    <mdx n="0" f="m">
      <t c="2">
        <n x="33"/>
        <n x="66"/>
      </t>
    </mdx>
    <mdx n="0" f="m">
      <t c="2">
        <n x="33"/>
        <n x="67"/>
      </t>
    </mdx>
    <mdx n="0" f="m">
      <t c="1">
        <n x="45"/>
      </t>
    </mdx>
    <mdx n="0" f="v">
      <t c="5" si="68">
        <n x="2"/>
        <n x="37"/>
        <n x="36"/>
        <n x="69" s="1"/>
        <n x="70" s="1"/>
      </t>
    </mdx>
    <mdx n="0" f="v">
      <t c="5" si="68">
        <n x="2"/>
        <n x="38"/>
        <n x="36"/>
        <n x="69" s="1"/>
        <n x="70" s="1"/>
      </t>
    </mdx>
    <mdx n="0" f="v">
      <t c="5" si="68">
        <n x="2"/>
        <n x="39"/>
        <n x="36"/>
        <n x="69" s="1"/>
        <n x="70" s="1"/>
      </t>
    </mdx>
    <mdx n="0" f="v">
      <t c="5" si="68">
        <n x="2"/>
        <n x="40"/>
        <n x="36"/>
        <n x="69" s="1"/>
        <n x="70" s="1"/>
      </t>
    </mdx>
    <mdx n="0" f="v">
      <t c="5" si="68">
        <n x="2"/>
        <n x="41"/>
        <n x="36"/>
        <n x="69" s="1"/>
        <n x="70" s="1"/>
      </t>
    </mdx>
    <mdx n="0" f="v">
      <t c="5" si="68">
        <n x="2"/>
        <n x="42"/>
        <n x="36"/>
        <n x="69" s="1"/>
        <n x="70" s="1"/>
      </t>
    </mdx>
    <mdx n="0" f="v">
      <t c="5" si="68">
        <n x="2"/>
        <n x="43"/>
        <n x="36"/>
        <n x="69" s="1"/>
        <n x="70" s="1"/>
      </t>
    </mdx>
    <mdx n="0" f="v">
      <t c="5" si="68">
        <n x="2"/>
        <n x="44"/>
        <n x="36"/>
        <n x="69" s="1"/>
        <n x="70" s="1"/>
      </t>
    </mdx>
    <mdx n="0" f="v">
      <t c="5" si="68">
        <n x="45"/>
        <n x="46"/>
        <n x="36"/>
        <n x="69" s="1"/>
        <n x="70" s="1"/>
      </t>
    </mdx>
    <mdx n="0" f="v">
      <t c="5" si="68">
        <n x="31"/>
        <n x="47"/>
        <n x="36"/>
        <n x="69" s="1"/>
        <n x="70" s="1"/>
      </t>
    </mdx>
    <mdx n="0" f="v">
      <t c="5" si="68">
        <n x="33"/>
        <n x="48"/>
        <n x="36"/>
        <n x="69" s="1"/>
        <n x="70" s="1"/>
      </t>
    </mdx>
    <mdx n="0" f="v">
      <t c="5" si="68">
        <n x="2"/>
        <n x="6"/>
        <n x="36"/>
        <n x="69" s="1"/>
        <n x="70" s="1"/>
      </t>
    </mdx>
    <mdx n="0" f="v">
      <t c="5" si="68">
        <n x="2"/>
        <n x="8"/>
        <n x="36"/>
        <n x="69" s="1"/>
        <n x="70" s="1"/>
      </t>
    </mdx>
    <mdx n="0" f="v">
      <t c="5" si="68">
        <n x="2"/>
        <n x="10"/>
        <n x="36"/>
        <n x="69" s="1"/>
        <n x="70" s="1"/>
      </t>
    </mdx>
    <mdx n="0" f="v">
      <t c="5" si="68">
        <n x="2"/>
        <n x="12"/>
        <n x="36"/>
        <n x="69" s="1"/>
        <n x="70" s="1"/>
      </t>
    </mdx>
    <mdx n="0" f="v">
      <t c="5" si="68">
        <n x="2"/>
        <n x="14"/>
        <n x="36"/>
        <n x="69" s="1"/>
        <n x="70" s="1"/>
      </t>
    </mdx>
    <mdx n="0" f="v">
      <t c="5" si="68">
        <n x="2"/>
        <n x="16"/>
        <n x="36"/>
        <n x="69" s="1"/>
        <n x="70" s="1"/>
      </t>
    </mdx>
    <mdx n="0" f="v">
      <t c="5" si="68">
        <n x="2"/>
        <n x="18"/>
        <n x="36"/>
        <n x="69" s="1"/>
        <n x="70" s="1"/>
      </t>
    </mdx>
    <mdx n="0" f="v">
      <t c="5" si="68">
        <n x="2"/>
        <n x="20"/>
        <n x="36"/>
        <n x="69" s="1"/>
        <n x="70" s="1"/>
      </t>
    </mdx>
    <mdx n="0" f="v">
      <t c="5" si="68">
        <n x="2"/>
        <n x="22"/>
        <n x="36"/>
        <n x="69" s="1"/>
        <n x="70" s="1"/>
      </t>
    </mdx>
    <mdx n="0" f="v">
      <t c="5" si="68">
        <n x="2"/>
        <n x="24"/>
        <n x="36"/>
        <n x="69" s="1"/>
        <n x="70" s="1"/>
      </t>
    </mdx>
    <mdx n="0" f="v">
      <t c="5" si="68">
        <n x="2"/>
        <n x="26"/>
        <n x="36"/>
        <n x="69" s="1"/>
        <n x="70" s="1"/>
      </t>
    </mdx>
    <mdx n="0" f="v">
      <t c="5" si="68">
        <n x="28"/>
        <n x="29"/>
        <n x="36"/>
        <n x="69" s="1"/>
        <n x="70" s="1"/>
      </t>
    </mdx>
    <mdx n="0" f="v">
      <t c="5" si="68">
        <n x="31"/>
        <n x="32"/>
        <n x="36"/>
        <n x="69" s="1"/>
        <n x="70" s="1"/>
      </t>
    </mdx>
    <mdx n="0" f="v">
      <t c="5" si="68">
        <n x="33"/>
        <n x="35"/>
        <n x="36"/>
        <n x="69" s="1"/>
        <n x="70" s="1"/>
      </t>
    </mdx>
    <mdx n="0" f="v">
      <t c="5" si="68">
        <n x="2"/>
        <n x="49"/>
        <n x="36"/>
        <n x="69" s="1"/>
        <n x="70" s="1"/>
      </t>
    </mdx>
    <mdx n="0" f="v">
      <t c="5" si="68">
        <n x="2"/>
        <n x="50"/>
        <n x="36"/>
        <n x="69" s="1"/>
        <n x="70" s="1"/>
      </t>
    </mdx>
    <mdx n="0" f="v">
      <t c="5" si="68">
        <n x="2"/>
        <n x="51"/>
        <n x="36"/>
        <n x="69" s="1"/>
        <n x="70" s="1"/>
      </t>
    </mdx>
    <mdx n="0" f="v">
      <t c="5" si="68">
        <n x="2"/>
        <n x="53"/>
        <n x="36"/>
        <n x="69" s="1"/>
        <n x="70" s="1"/>
      </t>
    </mdx>
    <mdx n="0" f="v">
      <t c="5" si="68">
        <n x="2"/>
        <n x="55"/>
        <n x="36"/>
        <n x="69" s="1"/>
        <n x="70" s="1"/>
      </t>
    </mdx>
    <mdx n="0" f="v">
      <t c="5" si="68">
        <n x="2"/>
        <n x="56"/>
        <n x="36"/>
        <n x="69" s="1"/>
        <n x="70" s="1"/>
      </t>
    </mdx>
    <mdx n="0" f="v">
      <t c="5" si="68">
        <n x="2"/>
        <n x="58"/>
        <n x="36"/>
        <n x="69" s="1"/>
        <n x="70" s="1"/>
      </t>
    </mdx>
    <mdx n="0" f="v">
      <t c="5" si="68">
        <n x="2"/>
        <n x="60"/>
        <n x="36"/>
        <n x="69" s="1"/>
        <n x="70" s="1"/>
      </t>
    </mdx>
    <mdx n="0" f="v">
      <t c="5" si="68">
        <n x="2"/>
        <n x="62"/>
        <n x="36"/>
        <n x="69" s="1"/>
        <n x="70" s="1"/>
      </t>
    </mdx>
    <mdx n="0" f="v">
      <t c="5" si="68">
        <n x="2"/>
        <n x="64"/>
        <n x="36"/>
        <n x="69" s="1"/>
        <n x="70" s="1"/>
      </t>
    </mdx>
    <mdx n="0" f="v">
      <t c="5" si="68">
        <n x="33"/>
        <n x="66"/>
        <n x="36"/>
        <n x="69" s="1"/>
        <n x="70" s="1"/>
      </t>
    </mdx>
    <mdx n="0" f="v">
      <t c="5" si="68">
        <n x="2"/>
        <n x="52"/>
        <n x="36"/>
        <n x="69" s="1"/>
        <n x="70" s="1"/>
      </t>
    </mdx>
    <mdx n="0" f="v">
      <t c="5" si="68">
        <n x="2"/>
        <n x="54"/>
        <n x="36"/>
        <n x="69" s="1"/>
        <n x="70" s="1"/>
      </t>
    </mdx>
    <mdx n="0" f="v">
      <t c="5" si="68">
        <n x="2"/>
        <n x="57"/>
        <n x="36"/>
        <n x="69" s="1"/>
        <n x="70" s="1"/>
      </t>
    </mdx>
    <mdx n="0" f="v">
      <t c="5" si="68">
        <n x="2"/>
        <n x="59"/>
        <n x="36"/>
        <n x="69" s="1"/>
        <n x="70" s="1"/>
      </t>
    </mdx>
    <mdx n="0" f="v">
      <t c="5" si="68">
        <n x="2"/>
        <n x="61"/>
        <n x="36"/>
        <n x="69" s="1"/>
        <n x="70" s="1"/>
      </t>
    </mdx>
    <mdx n="0" f="v">
      <t c="5" si="68">
        <n x="2"/>
        <n x="63"/>
        <n x="36"/>
        <n x="69" s="1"/>
        <n x="70" s="1"/>
      </t>
    </mdx>
    <mdx n="0" f="v">
      <t c="5" si="68">
        <n x="28"/>
        <n x="65"/>
        <n x="36"/>
        <n x="69" s="1"/>
        <n x="70" s="1"/>
      </t>
    </mdx>
    <mdx n="0" f="v">
      <t c="5" si="68">
        <n x="33"/>
        <n x="67"/>
        <n x="36"/>
        <n x="69" s="1"/>
        <n x="70" s="1"/>
      </t>
    </mdx>
    <mdx n="0" f="v">
      <t c="5" si="68">
        <n x="2"/>
        <n x="4"/>
        <n x="36"/>
        <n x="69" s="1"/>
        <n x="70" s="1"/>
      </t>
    </mdx>
    <mdx n="0" f="v">
      <t c="5" si="68">
        <n x="33"/>
        <n x="34"/>
        <n x="36"/>
        <n x="69" s="1"/>
        <n x="70" s="1"/>
      </t>
    </mdx>
    <mdx n="0" f="v">
      <t c="5" si="68">
        <n x="28"/>
        <n x="30"/>
        <n x="36"/>
        <n x="69" s="1"/>
        <n x="70" s="1"/>
      </t>
    </mdx>
    <mdx n="0" f="v">
      <t c="5" si="68">
        <n x="2"/>
        <n x="27"/>
        <n x="36"/>
        <n x="69" s="1"/>
        <n x="70" s="1"/>
      </t>
    </mdx>
    <mdx n="0" f="v">
      <t c="5" si="68">
        <n x="2"/>
        <n x="25"/>
        <n x="36"/>
        <n x="69" s="1"/>
        <n x="70" s="1"/>
      </t>
    </mdx>
    <mdx n="0" f="v">
      <t c="5" si="68">
        <n x="2"/>
        <n x="23"/>
        <n x="36"/>
        <n x="69" s="1"/>
        <n x="70" s="1"/>
      </t>
    </mdx>
    <mdx n="0" f="v">
      <t c="5" si="68">
        <n x="2"/>
        <n x="21"/>
        <n x="36"/>
        <n x="69" s="1"/>
        <n x="70" s="1"/>
      </t>
    </mdx>
    <mdx n="0" f="v">
      <t c="5" si="68">
        <n x="2"/>
        <n x="19"/>
        <n x="36"/>
        <n x="69" s="1"/>
        <n x="70" s="1"/>
      </t>
    </mdx>
    <mdx n="0" f="v">
      <t c="5" si="68">
        <n x="2"/>
        <n x="17"/>
        <n x="36"/>
        <n x="69" s="1"/>
        <n x="70" s="1"/>
      </t>
    </mdx>
    <mdx n="0" f="v">
      <t c="5" si="68">
        <n x="2"/>
        <n x="15"/>
        <n x="36"/>
        <n x="69" s="1"/>
        <n x="70" s="1"/>
      </t>
    </mdx>
    <mdx n="0" f="v">
      <t c="5" si="68">
        <n x="2"/>
        <n x="13"/>
        <n x="36"/>
        <n x="69" s="1"/>
        <n x="70" s="1"/>
      </t>
    </mdx>
    <mdx n="0" f="v">
      <t c="5" si="68">
        <n x="2"/>
        <n x="11"/>
        <n x="36"/>
        <n x="69" s="1"/>
        <n x="70" s="1"/>
      </t>
    </mdx>
    <mdx n="0" f="v">
      <t c="5" si="68">
        <n x="2"/>
        <n x="9"/>
        <n x="36"/>
        <n x="69" s="1"/>
        <n x="70" s="1"/>
      </t>
    </mdx>
    <mdx n="0" f="v">
      <t c="5" si="68">
        <n x="2"/>
        <n x="7"/>
        <n x="36"/>
        <n x="69" s="1"/>
        <n x="70" s="1"/>
      </t>
    </mdx>
    <mdx n="0" f="v">
      <t c="5" si="68">
        <n x="2"/>
        <n x="5"/>
        <n x="36"/>
        <n x="69" s="1"/>
        <n x="70" s="1"/>
      </t>
    </mdx>
    <mdx n="0" f="v">
      <t c="5" si="68">
        <n x="2"/>
        <n x="3"/>
        <n x="36"/>
        <n x="69" s="1"/>
        <n x="70" s="1"/>
      </t>
    </mdx>
  </mdxMetadata>
  <valueMetadata count="127">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valueMetadata>
</metadata>
</file>

<file path=xl/sharedStrings.xml><?xml version="1.0" encoding="utf-8"?>
<sst xmlns="http://schemas.openxmlformats.org/spreadsheetml/2006/main" count="36" uniqueCount="29">
  <si>
    <t>January</t>
  </si>
  <si>
    <t>February</t>
  </si>
  <si>
    <t>March</t>
  </si>
  <si>
    <t>April</t>
  </si>
  <si>
    <t>May</t>
  </si>
  <si>
    <t>June</t>
  </si>
  <si>
    <t>July</t>
  </si>
  <si>
    <t>August</t>
  </si>
  <si>
    <t>September</t>
  </si>
  <si>
    <t>October</t>
  </si>
  <si>
    <t>November</t>
  </si>
  <si>
    <t>December</t>
  </si>
  <si>
    <t>Abbas</t>
  </si>
  <si>
    <t>Aliqui</t>
  </si>
  <si>
    <t>Currus</t>
  </si>
  <si>
    <t>Natura</t>
  </si>
  <si>
    <t>Pirum</t>
  </si>
  <si>
    <t>Pomum</t>
  </si>
  <si>
    <t>Quibus</t>
  </si>
  <si>
    <t>Victoria</t>
  </si>
  <si>
    <t>Mix</t>
  </si>
  <si>
    <t>Total Units</t>
  </si>
  <si>
    <t>Year</t>
  </si>
  <si>
    <t>All</t>
  </si>
  <si>
    <t>Month</t>
  </si>
  <si>
    <t>Category</t>
  </si>
  <si>
    <t>Manufacturer</t>
  </si>
  <si>
    <t>Country</t>
  </si>
  <si>
    <t>State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</si>
</sst>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0" fillId="0" borderId="0" xfId="0" pivotButton="1"/>
    <xf numFmtId="1"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C61" s="6"/>
        <tr r="C61" s="6"/>
        <tr r="C61" s="6"/>
        <tr r="C57" s="6"/>
        <tr r="C57" s="6"/>
        <tr r="C57" s="6"/>
        <tr r="C53" s="6"/>
        <tr r="C53" s="6"/>
        <tr r="C53" s="6"/>
        <tr r="C49" s="6"/>
        <tr r="C49" s="6"/>
        <tr r="C49" s="6"/>
        <tr r="C45" s="6"/>
        <tr r="C45" s="6"/>
        <tr r="C45" s="6"/>
        <tr r="C41" s="6"/>
        <tr r="C41" s="6"/>
        <tr r="C41" s="6"/>
        <tr r="C37" s="6"/>
        <tr r="C37" s="6"/>
        <tr r="C37" s="6"/>
        <tr r="C33" s="6"/>
        <tr r="C33" s="6"/>
        <tr r="C33" s="6"/>
        <tr r="C29" s="6"/>
        <tr r="C29" s="6"/>
        <tr r="C29" s="6"/>
        <tr r="C25" s="6"/>
        <tr r="C25" s="6"/>
        <tr r="C25" s="6"/>
        <tr r="C21" s="6"/>
        <tr r="C21" s="6"/>
        <tr r="C21" s="6"/>
        <tr r="C17" s="6"/>
        <tr r="C17" s="6"/>
        <tr r="C17" s="6"/>
        <tr r="C13" s="6"/>
        <tr r="C13" s="6"/>
        <tr r="C13" s="6"/>
        <tr r="C9" s="6"/>
        <tr r="C9" s="6"/>
        <tr r="C9" s="6"/>
        <tr r="C5" s="6"/>
        <tr r="C5" s="6"/>
        <tr r="C5" s="6"/>
        <tr r="C59" s="6"/>
        <tr r="C59" s="6"/>
        <tr r="C59" s="6"/>
        <tr r="C2" s="6"/>
        <tr r="C2" s="6"/>
        <tr r="C2" s="6"/>
        <tr r="C10" s="6"/>
        <tr r="C10" s="6"/>
        <tr r="C10" s="6"/>
        <tr r="C18" s="6"/>
        <tr r="C18" s="6"/>
        <tr r="C18" s="6"/>
        <tr r="C26" s="6"/>
        <tr r="C26" s="6"/>
        <tr r="C26" s="6"/>
        <tr r="C34" s="6"/>
        <tr r="C34" s="6"/>
        <tr r="C34" s="6"/>
        <tr r="C42" s="6"/>
        <tr r="C42" s="6"/>
        <tr r="C42" s="6"/>
        <tr r="C50" s="6"/>
        <tr r="C50" s="6"/>
        <tr r="C50" s="6"/>
        <tr r="C54" s="6"/>
        <tr r="C54" s="6"/>
        <tr r="C54" s="6"/>
        <tr r="C6" s="6"/>
        <tr r="C6" s="6"/>
        <tr r="C6" s="6"/>
        <tr r="C14" s="6"/>
        <tr r="C14" s="6"/>
        <tr r="C14" s="6"/>
        <tr r="C22" s="6"/>
        <tr r="C22" s="6"/>
        <tr r="C22" s="6"/>
        <tr r="C30" s="6"/>
        <tr r="C30" s="6"/>
        <tr r="C30" s="6"/>
        <tr r="C38" s="6"/>
        <tr r="C38" s="6"/>
        <tr r="C38" s="6"/>
        <tr r="C46" s="6"/>
        <tr r="C46" s="6"/>
        <tr r="C46" s="6"/>
        <tr r="C48" s="6"/>
        <tr r="C48" s="6"/>
        <tr r="C48" s="6"/>
        <tr r="C52" s="6"/>
        <tr r="C52" s="6"/>
        <tr r="C52" s="6"/>
        <tr r="C56" s="6"/>
        <tr r="C56" s="6"/>
        <tr r="C56" s="6"/>
        <tr r="C58" s="6"/>
        <tr r="C58" s="6"/>
        <tr r="C58" s="6"/>
        <tr r="C60" s="6"/>
        <tr r="C60" s="6"/>
        <tr r="C60" s="6"/>
        <tr r="C3" s="6"/>
        <tr r="C3" s="6"/>
        <tr r="C3" s="6"/>
        <tr r="C7" s="6"/>
        <tr r="C7" s="6"/>
        <tr r="C7" s="6"/>
        <tr r="C11" s="6"/>
        <tr r="C11" s="6"/>
        <tr r="C11" s="6"/>
        <tr r="C15" s="6"/>
        <tr r="C15" s="6"/>
        <tr r="C15" s="6"/>
        <tr r="C19" s="6"/>
        <tr r="C19" s="6"/>
        <tr r="C19" s="6"/>
        <tr r="C23" s="6"/>
        <tr r="C23" s="6"/>
        <tr r="C23" s="6"/>
        <tr r="C27" s="6"/>
        <tr r="C27" s="6"/>
        <tr r="C27" s="6"/>
        <tr r="C31" s="6"/>
        <tr r="C31" s="6"/>
        <tr r="C31" s="6"/>
        <tr r="C35" s="6"/>
        <tr r="C35" s="6"/>
        <tr r="C35" s="6"/>
        <tr r="C39" s="6"/>
        <tr r="C39" s="6"/>
        <tr r="C39" s="6"/>
        <tr r="C43" s="6"/>
        <tr r="C43" s="6"/>
        <tr r="C43" s="6"/>
        <tr r="C47" s="6"/>
        <tr r="C47" s="6"/>
        <tr r="C47" s="6"/>
        <tr r="C51" s="6"/>
        <tr r="C51" s="6"/>
        <tr r="C51" s="6"/>
        <tr r="C55" s="6"/>
        <tr r="C55" s="6"/>
        <tr r="C55" s="6"/>
        <tr r="C4" s="6"/>
        <tr r="C4" s="6"/>
        <tr r="C4" s="6"/>
        <tr r="C8" s="6"/>
        <tr r="C8" s="6"/>
        <tr r="C8" s="6"/>
        <tr r="C12" s="6"/>
        <tr r="C12" s="6"/>
        <tr r="C12" s="6"/>
        <tr r="C16" s="6"/>
        <tr r="C16" s="6"/>
        <tr r="C16" s="6"/>
        <tr r="C20" s="6"/>
        <tr r="C20" s="6"/>
        <tr r="C20" s="6"/>
        <tr r="C24" s="6"/>
        <tr r="C24" s="6"/>
        <tr r="C24" s="6"/>
        <tr r="C28" s="6"/>
        <tr r="C28" s="6"/>
        <tr r="C28" s="6"/>
        <tr r="C32" s="6"/>
        <tr r="C32" s="6"/>
        <tr r="C32" s="6"/>
        <tr r="C36" s="6"/>
        <tr r="C36" s="6"/>
        <tr r="C36" s="6"/>
        <tr r="C40" s="6"/>
        <tr r="C40" s="6"/>
        <tr r="C40" s="6"/>
        <tr r="C44" s="6"/>
        <tr r="C44" s="6"/>
        <tr r="C44" s="6"/>
        <tr r="A4" s="6"/>
        <tr r="A8" s="6"/>
        <tr r="A12" s="6"/>
        <tr r="A14" s="6"/>
        <tr r="A18" s="6"/>
        <tr r="A22" s="6"/>
        <tr r="A26" s="6"/>
        <tr r="A30" s="6"/>
        <tr r="A34" s="6"/>
        <tr r="A38" s="6"/>
        <tr r="A42" s="6"/>
        <tr r="A46" s="6"/>
        <tr r="A50" s="6"/>
        <tr r="A54" s="6"/>
        <tr r="A58" s="6"/>
        <tr r="B2" s="6"/>
        <tr r="B6" s="6"/>
        <tr r="B10" s="6"/>
        <tr r="B14" s="6"/>
        <tr r="B18" s="6"/>
        <tr r="B22" s="6"/>
        <tr r="B26" s="6"/>
        <tr r="B30" s="6"/>
        <tr r="B34" s="6"/>
        <tr r="B38" s="6"/>
        <tr r="B42" s="6"/>
        <tr r="B46" s="6"/>
        <tr r="B48" s="6"/>
        <tr r="B50" s="6"/>
        <tr r="B52" s="6"/>
        <tr r="B54" s="6"/>
        <tr r="B56" s="6"/>
        <tr r="B58" s="6"/>
        <tr r="B60" s="6"/>
        <tr r="A3" s="6"/>
        <tr r="A5" s="6"/>
        <tr r="A7" s="6"/>
        <tr r="A9" s="6"/>
        <tr r="A11" s="6"/>
        <tr r="A13" s="6"/>
        <tr r="A15" s="6"/>
        <tr r="A17" s="6"/>
        <tr r="A19" s="6"/>
        <tr r="A21" s="6"/>
        <tr r="A23" s="6"/>
        <tr r="A25" s="6"/>
        <tr r="A27" s="6"/>
        <tr r="A29" s="6"/>
        <tr r="A31" s="6"/>
        <tr r="A33" s="6"/>
        <tr r="A35" s="6"/>
        <tr r="A37" s="6"/>
        <tr r="A39" s="6"/>
        <tr r="A41" s="6"/>
        <tr r="A43" s="6"/>
        <tr r="A45" s="6"/>
        <tr r="A47" s="6"/>
        <tr r="A49" s="6"/>
        <tr r="A51" s="6"/>
        <tr r="A53" s="6"/>
        <tr r="A55" s="6"/>
        <tr r="A57" s="6"/>
        <tr r="A59" s="6"/>
        <tr r="A61" s="6"/>
        <tr r="A2" s="6"/>
        <tr r="A6" s="6"/>
        <tr r="A10" s="6"/>
        <tr r="A16" s="6"/>
        <tr r="A20" s="6"/>
        <tr r="A24" s="6"/>
        <tr r="A28" s="6"/>
        <tr r="A32" s="6"/>
        <tr r="A36" s="6"/>
        <tr r="A40" s="6"/>
        <tr r="A44" s="6"/>
        <tr r="A48" s="6"/>
        <tr r="A52" s="6"/>
        <tr r="A56" s="6"/>
        <tr r="A60" s="6"/>
        <tr r="B4" s="6"/>
        <tr r="B8" s="6"/>
        <tr r="B12" s="6"/>
        <tr r="B16" s="6"/>
        <tr r="B20" s="6"/>
        <tr r="B24" s="6"/>
        <tr r="B28" s="6"/>
        <tr r="B32" s="6"/>
        <tr r="B36" s="6"/>
        <tr r="B40" s="6"/>
        <tr r="B44" s="6"/>
        <tr r="C1" s="6"/>
        <tr r="B3" s="6"/>
        <tr r="B5" s="6"/>
        <tr r="B7" s="6"/>
        <tr r="B9" s="6"/>
        <tr r="B11" s="6"/>
        <tr r="B13" s="6"/>
        <tr r="B15" s="6"/>
        <tr r="B17" s="6"/>
        <tr r="B19" s="6"/>
        <tr r="B21" s="6"/>
        <tr r="B23" s="6"/>
        <tr r="B25" s="6"/>
        <tr r="B27" s="6"/>
        <tr r="B29" s="6"/>
        <tr r="B31" s="6"/>
        <tr r="B33" s="6"/>
        <tr r="B35" s="6"/>
        <tr r="B37" s="6"/>
        <tr r="B39" s="6"/>
        <tr r="B41" s="6"/>
        <tr r="B43" s="6"/>
        <tr r="B45" s="6"/>
        <tr r="B47" s="6"/>
        <tr r="B49" s="6"/>
        <tr r="B51" s="6"/>
        <tr r="B53" s="6"/>
        <tr r="B55" s="6"/>
        <tr r="B57" s="6"/>
        <tr r="B59" s="6"/>
        <tr r="B61" s="6"/>
      </tp>
    </main>
  </volType>
</volTypes>
</file>

<file path=xl/_rels/workbook.xml.rels><?xml version="1.0" encoding="UTF-8" standalone="yes"?>
<Relationships xmlns="http://schemas.openxmlformats.org/package/2006/relationships"><Relationship Id="rId8" Type="http://schemas.microsoft.com/office/2011/relationships/timelineCache" Target="timelineCaches/timelineCache1.xml"/><Relationship Id="rId13" Type="http://schemas.openxmlformats.org/officeDocument/2006/relationships/sheetMetadata" Target="metadata.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3" Type="http://schemas.openxmlformats.org/officeDocument/2006/relationships/pivotCacheDefinition" Target="pivotCache/pivotCacheDefinition1.xml"/><Relationship Id="rId21" Type="http://schemas.openxmlformats.org/officeDocument/2006/relationships/customXml" Target="../customXml/item6.xml"/><Relationship Id="rId34" Type="http://schemas.openxmlformats.org/officeDocument/2006/relationships/customXml" Target="../customXml/item19.xml"/><Relationship Id="rId42" Type="http://schemas.openxmlformats.org/officeDocument/2006/relationships/customXml" Target="../customXml/item27.xml"/><Relationship Id="rId7" Type="http://schemas.openxmlformats.org/officeDocument/2006/relationships/pivotCacheDefinition" Target="pivotCache/pivotCacheDefinition4.xml"/><Relationship Id="rId12" Type="http://schemas.openxmlformats.org/officeDocument/2006/relationships/sharedStrings" Target="sharedString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41" Type="http://schemas.openxmlformats.org/officeDocument/2006/relationships/customXml" Target="../customXml/item26.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5" Type="http://schemas.openxmlformats.org/officeDocument/2006/relationships/pivotCacheDefinition" Target="pivotCache/pivotCacheDefinition3.xml"/><Relationship Id="rId15" Type="http://schemas.openxmlformats.org/officeDocument/2006/relationships/calcChain" Target="calcChain.xml"/><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openxmlformats.org/officeDocument/2006/relationships/connections" Target="connections.xml"/><Relationship Id="rId19" Type="http://schemas.openxmlformats.org/officeDocument/2006/relationships/customXml" Target="../customXml/item4.xml"/><Relationship Id="rId31" Type="http://schemas.openxmlformats.org/officeDocument/2006/relationships/customXml" Target="../customXml/item16.xml"/><Relationship Id="rId44" Type="http://schemas.openxmlformats.org/officeDocument/2006/relationships/volatileDependencies" Target="volatileDependencies.xml"/><Relationship Id="rId4" Type="http://schemas.openxmlformats.org/officeDocument/2006/relationships/pivotCacheDefinition" Target="pivotCache/pivotCacheDefinition2.xml"/><Relationship Id="rId9" Type="http://schemas.openxmlformats.org/officeDocument/2006/relationships/theme" Target="theme/theme1.xml"/><Relationship Id="rId14" Type="http://schemas.openxmlformats.org/officeDocument/2006/relationships/powerPivotData" Target="model/item.data"/><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43" Type="http://schemas.openxmlformats.org/officeDocument/2006/relationships/customXml" Target="../customXml/item28.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title pos="t" align="ctr" overlay="0">
      <cx:tx>
        <cx:rich>
          <a:bodyPr spcFirstLastPara="1" vertOverflow="ellipsis" wrap="square" lIns="0" tIns="0" rIns="0" bIns="0" anchor="ctr" anchorCtr="1"/>
          <a:lstStyle/>
          <a:p>
            <a:pPr algn="ctr">
              <a:defRPr/>
            </a:pPr>
            <a:r>
              <a:rPr lang="en-US"/>
              <a:t>Sales By Country and state </a:t>
            </a:r>
          </a:p>
        </cx:rich>
      </cx:tx>
    </cx:title>
    <cx:plotArea>
      <cx:plotAreaRegion>
        <cx:series layoutId="treemap" uniqueId="{17146108-4C7E-4D90-ACF5-0316FC43ECDD}">
          <cx:tx>
            <cx:txData>
              <cx:f>_xlchart.v1.1</cx:f>
              <cx:v>Total Sales</cx:v>
            </cx:txData>
          </cx:tx>
          <cx:dataLabels pos="inEnd">
            <cx:visibility seriesName="0" categoryName="1" value="0"/>
          </cx:dataLabels>
          <cx:dataId val="0"/>
          <cx:layoutPr>
            <cx:parentLabelLayout val="overlapping"/>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bg1"/>
    </cs:fontRef>
    <cs:defRPr sz="900" kern="1200"/>
    <cs:bodyPr lIns="38100" tIns="19050" rIns="38100" bIns="19050">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defRPr sz="900"/>
  </cs:dataTable>
  <cs:downBar>
    <cs:lnRef idx="0"/>
    <cs:fillRef idx="0"/>
    <cs:effectRef idx="0"/>
    <cs:fontRef idx="minor">
      <a:schemeClr val="tx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lumOff val="10000"/>
          </a:schemeClr>
        </a:solidFill>
        <a:round/>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editAs="oneCell">
    <xdr:from>
      <xdr:col>5</xdr:col>
      <xdr:colOff>449580</xdr:colOff>
      <xdr:row>1</xdr:row>
      <xdr:rowOff>38100</xdr:rowOff>
    </xdr:from>
    <xdr:to>
      <xdr:col>11</xdr:col>
      <xdr:colOff>129540</xdr:colOff>
      <xdr:row>8</xdr:row>
      <xdr:rowOff>129540</xdr:rowOff>
    </xdr:to>
    <mc:AlternateContent xmlns:mc="http://schemas.openxmlformats.org/markup-compatibility/2006">
      <mc:Choice xmlns:tsle="http://schemas.microsoft.com/office/drawing/2012/timeslicer" Requires="tsle">
        <xdr:graphicFrame macro="">
          <xdr:nvGraphicFramePr>
            <xdr:cNvPr id="2" name="Date"/>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4495800" y="220980"/>
              <a:ext cx="3337560" cy="1371600"/>
            </a:xfrm>
            <a:prstGeom prst="rect">
              <a:avLst/>
            </a:prstGeom>
            <a:solidFill>
              <a:prstClr val="white"/>
            </a:solidFill>
            <a:ln w="1">
              <a:solidFill>
                <a:prstClr val="green"/>
              </a:solidFill>
            </a:ln>
          </xdr:spPr>
          <xdr:txBody>
            <a:bodyPr vertOverflow="clip" horzOverflow="clip"/>
            <a:lstStyle/>
            <a:p>
              <a:r>
                <a:rPr lang="en-IN" sz="1100"/>
                <a:t>Timeline: Works in Excel or higher. Do not move or resize.</a:t>
              </a:r>
            </a:p>
          </xdr:txBody>
        </xdr:sp>
      </mc:Fallback>
    </mc:AlternateContent>
    <xdr:clientData/>
  </xdr:twoCellAnchor>
  <xdr:twoCellAnchor editAs="oneCell">
    <xdr:from>
      <xdr:col>3</xdr:col>
      <xdr:colOff>388620</xdr:colOff>
      <xdr:row>1</xdr:row>
      <xdr:rowOff>91440</xdr:rowOff>
    </xdr:from>
    <xdr:to>
      <xdr:col>5</xdr:col>
      <xdr:colOff>396240</xdr:colOff>
      <xdr:row>6</xdr:row>
      <xdr:rowOff>76199</xdr:rowOff>
    </xdr:to>
    <mc:AlternateContent xmlns:mc="http://schemas.openxmlformats.org/markup-compatibility/2006">
      <mc:Choice xmlns:a14="http://schemas.microsoft.com/office/drawing/2010/main" Requires="a14">
        <xdr:graphicFrame macro="">
          <xdr:nvGraphicFramePr>
            <xdr:cNvPr id="3" name="Category"/>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3215640" y="274320"/>
              <a:ext cx="1226820" cy="8991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228600</xdr:colOff>
      <xdr:row>9</xdr:row>
      <xdr:rowOff>121921</xdr:rowOff>
    </xdr:from>
    <xdr:to>
      <xdr:col>12</xdr:col>
      <xdr:colOff>274320</xdr:colOff>
      <xdr:row>14</xdr:row>
      <xdr:rowOff>91441</xdr:rowOff>
    </xdr:to>
    <mc:AlternateContent xmlns:mc="http://schemas.openxmlformats.org/markup-compatibility/2006">
      <mc:Choice xmlns:a14="http://schemas.microsoft.com/office/drawing/2010/main" Requires="a14">
        <xdr:graphicFrame macro="">
          <xdr:nvGraphicFramePr>
            <xdr:cNvPr id="4" name="Segment"/>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dr:sp macro="" textlink="">
          <xdr:nvSpPr>
            <xdr:cNvPr id="0" name=""/>
            <xdr:cNvSpPr>
              <a:spLocks noTextEdit="1"/>
            </xdr:cNvSpPr>
          </xdr:nvSpPr>
          <xdr:spPr>
            <a:xfrm>
              <a:off x="4274820" y="1767841"/>
              <a:ext cx="4312920" cy="8839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411480</xdr:colOff>
      <xdr:row>0</xdr:row>
      <xdr:rowOff>72390</xdr:rowOff>
    </xdr:from>
    <xdr:to>
      <xdr:col>19</xdr:col>
      <xdr:colOff>106680</xdr:colOff>
      <xdr:row>16</xdr:row>
      <xdr:rowOff>15240</xdr:rowOff>
    </xdr:to>
    <mc:AlternateContent xmlns:mc="http://schemas.openxmlformats.org/markup-compatibility/2006">
      <mc:Choice xmlns:cx1="http://schemas.microsoft.com/office/drawing/2015/9/8/chartex" Requires="cx1">
        <xdr:graphicFrame macro="">
          <xdr:nvGraphicFramePr>
            <xdr:cNvPr id="5" name="Chart 4"/>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invalid="1" saveData="0" refreshedBy="KETULKUMAR​ Padariya" refreshedDate="43511.027567129633" backgroundQuery="1" createdVersion="3" refreshedVersion="6" minRefreshableVersion="3" recordCount="0" tupleCache="1" supportSubquery="1" supportAdvancedDrill="1">
  <cacheSource type="external" connectionId="8"/>
  <cacheFields count="6">
    <cacheField name="[Calendar].[Date].[Date]" caption="Date" numFmtId="0" level="1">
      <sharedItems count="6">
        <s v="[Calendar].[Date].&amp;[2011-01-01T00:00:00]" c="1/1/2011"/>
        <s v="[Calendar].[Date].&amp;[2015-07-01T00:00:00]" c="7/1/2015"/>
        <s v="[Calendar].[Date].&amp;[2015-09-01T00:00:00]" c="9/1/2015"/>
        <s v="[Calendar].[Date].&amp;[2015-10-01T00:00:00]" c="10/1/2015"/>
        <s v="[Calendar].[Date].&amp;[2015-11-01T00:00:00]" c="11/1/2015"/>
        <s v="[Calendar].[Date].&amp;[2015-08-01T00:00:00]" c="8/1/2015"/>
      </sharedItems>
    </cacheField>
    <cacheField name="[Measures].[MeasuresLevel]" caption="MeasuresLevel" numFmtId="0" hierarchy="16">
      <sharedItems count="1">
        <s v="[Measures].[Total Sales]" c="Total Sales"/>
      </sharedItems>
    </cacheField>
    <cacheField name="[Locations].[Country].[Country]" caption="Country" numFmtId="0" hierarchy="9" level="1">
      <sharedItems count="5">
        <s v="[Locations].[Country].&amp;[Canada]" c="Canada"/>
        <s v="[Locations].[Country].&amp;[France]" c="France"/>
        <s v="[Locations].[Country].&amp;[Germany]" c="Germany"/>
        <s v="[Locations].[Country].&amp;[Mexico]" c="Mexico"/>
        <s v="[Locations].[Country].&amp;[USA]" c="USA"/>
      </sharedItems>
    </cacheField>
    <cacheField name="[Locations].[State].[State]" caption="State" numFmtId="0" hierarchy="13" level="1">
      <sharedItems count="60">
        <s v="[Locations].[State].&amp;[Alberta]" c="Alberta"/>
        <s v="[Locations].[State].&amp;[British Columbia]" c="British Columbia"/>
        <s v="[Locations].[State].&amp;[Manitoba]" c="Manitoba"/>
        <s v="[Locations].[State].&amp;[Ontario]" c="Ontario"/>
        <s v="[Locations].[State].&amp;[Quebec]" c="Quebec"/>
        <s v="[Locations].[State].&amp;[Île-de-France]" c="Île-de-France"/>
        <s v="[Locations].[State].&amp;[Provence-Alpes-Côte d'Azur]" c="Provence-Alpes-Côte d'Azur"/>
        <s v="[Locations].[State].&amp;[Berlin]" c="Berlin"/>
        <s v="[Locations].[State].&amp;[Hamburg]" c="Hamburg"/>
        <s v="[Locations].[State].&amp;[Nordrhein-Westfalen]" c="Nordrhein-Westfalen"/>
        <s v="[Locations].[State].&amp;[Distrito Federal]" c="Distrito Federal"/>
        <s v="[Locations].[State].&amp;[AK]" c="AK"/>
        <s v="[Locations].[State].&amp;[AL]" c="AL"/>
        <s v="[Locations].[State].&amp;[AR]" c="AR"/>
        <s v="[Locations].[State].&amp;[AZ]" c="AZ"/>
        <s v="[Locations].[State].&amp;[CA]" c="CA"/>
        <s v="[Locations].[State].&amp;[CO]" c="CO"/>
        <s v="[Locations].[State].&amp;[CT]" c="CT"/>
        <s v="[Locations].[State].&amp;[DC]" c="DC"/>
        <s v="[Locations].[State].&amp;[DE]" c="DE"/>
        <s v="[Locations].[State].&amp;[FL]" c="FL"/>
        <s v="[Locations].[State].&amp;[GA]" c="GA"/>
        <s v="[Locations].[State].&amp;[IA]" c="IA"/>
        <s v="[Locations].[State].&amp;[ID]" c="ID"/>
        <s v="[Locations].[State].&amp;[IL]" c="IL"/>
        <s v="[Locations].[State].&amp;[IN]" c="IN"/>
        <s v="[Locations].[State].&amp;[KS]" c="KS"/>
        <s v="[Locations].[State].&amp;[KY]" c="KY"/>
        <s v="[Locations].[State].&amp;[LA]" c="LA"/>
        <s v="[Locations].[State].&amp;[MA]" c="MA"/>
        <s v="[Locations].[State].&amp;[MD]" c="MD"/>
        <s v="[Locations].[State].&amp;[MI]" c="MI"/>
        <s v="[Locations].[State].&amp;[MN]" c="MN"/>
        <s v="[Locations].[State].&amp;[MO]" c="MO"/>
        <s v="[Locations].[State].&amp;[MS]" c="MS"/>
        <s v="[Locations].[State].&amp;[MT]" c="MT"/>
        <s v="[Locations].[State].&amp;[NC]" c="NC"/>
        <s v="[Locations].[State].&amp;[ND]" c="ND"/>
        <s v="[Locations].[State].&amp;[NE]" c="NE"/>
        <s v="[Locations].[State].&amp;[NH]" c="NH"/>
        <s v="[Locations].[State].&amp;[NJ]" c="NJ"/>
        <s v="[Locations].[State].&amp;[NM]" c="NM"/>
        <s v="[Locations].[State].&amp;[NV]" c="NV"/>
        <s v="[Locations].[State].&amp;[NY]" c="NY"/>
        <s v="[Locations].[State].&amp;[OH]" c="OH"/>
        <s v="[Locations].[State].&amp;[OK]" c="OK"/>
        <s v="[Locations].[State].&amp;[OR]" c="OR"/>
        <s v="[Locations].[State].&amp;[PA]" c="PA"/>
        <s v="[Locations].[State].&amp;[RI]" c="RI"/>
        <s v="[Locations].[State].&amp;[SC]" c="SC"/>
        <s v="[Locations].[State].&amp;[SD]" c="SD"/>
        <s v="[Locations].[State].&amp;[TN]" c="TN"/>
        <s v="[Locations].[State].&amp;[TX]" c="TX"/>
        <s v="[Locations].[State].&amp;[UT]" c="UT"/>
        <s v="[Locations].[State].&amp;[VA]" c="VA"/>
        <s v="[Locations].[State].&amp;[VT]" c="VT"/>
        <s v="[Locations].[State].&amp;[WA]" c="WA"/>
        <s v="[Locations].[State].&amp;[WI]" c="WI"/>
        <s v="[Locations].[State].&amp;[WV]" c="WV"/>
        <s v="[Locations].[State].&amp;[WY]" c="WY"/>
      </sharedItems>
    </cacheField>
    <cacheField name="[Products].[Product Hierarchy].[Category]" caption="Category" numFmtId="0" hierarchy="19" level="1">
      <sharedItems count="1">
        <s v="[Products].[Product Hierarchy].[Category].&amp;[Rural]" c="Rural"/>
      </sharedItems>
    </cacheField>
    <cacheField name="[Products].[Product Hierarchy].[Segment]" caption="Segment" numFmtId="0" hierarchy="19" level="2">
      <sharedItems count="1">
        <s v="[Products].[Product Hierarchy].[Category].&amp;[Mix].&amp;[All Season]" c="All Season"/>
      </sharedItems>
    </cacheField>
  </cacheFields>
  <cacheHierarchies count="64">
    <cacheHierarchy uniqueName="[Calendar].[Date]" caption="Date" attribute="1" time="1" keyAttribute="1" defaultMemberUniqueName="[Calendar].[Date].[All]" allUniqueName="[Calendar].[Date].[All]" dimensionUniqueName="[Calendar]" displayFolder="" count="2" memberValueDatatype="7" unbalanced="0">
      <fieldsUsage count="2">
        <fieldUsage x="-1"/>
        <fieldUsage x="0"/>
      </fieldsUsage>
    </cacheHierarchy>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2"/>
      </fieldsUsage>
    </cacheHierarchy>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fieldsUsage count="2">
        <fieldUsage x="-1"/>
        <fieldUsage x="3"/>
      </fieldsUsage>
    </cacheHierarchy>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1"/>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allCaption="All" dimensionUniqueName="[Products]" displayFolder="" count="4" unbalanced="0">
      <fieldsUsage count="3">
        <fieldUsage x="-1"/>
        <fieldUsage x="4"/>
        <fieldUsage x="5"/>
      </fieldsUsage>
    </cacheHierarchy>
    <cacheHierarchy uniqueName="[Products].[Segment]" caption="Segment" attribute="1" defaultMemberUniqueName="[Products].[Segment].[All]" allUniqueName="[Products].[Segment].[All]" dimensionUniqueName="[Products]"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tupleCache>
    <entries count="360">
      <n v="6871745.6324985195" in="0">
        <tpls c="5">
          <tpl hier="0" item="0"/>
          <tpl fld="2" item="4"/>
          <tpl fld="3" item="42"/>
          <tpl fld="1" item="0"/>
          <tpl hier="19" item="1"/>
        </tpls>
      </n>
      <n v="5125601.4074990759" in="0">
        <tpls c="5">
          <tpl hier="0" item="0"/>
          <tpl fld="2" item="4"/>
          <tpl fld="3" item="38"/>
          <tpl fld="1" item="0"/>
          <tpl hier="19" item="1"/>
        </tpls>
      </n>
      <n v="4740985.4099990791" in="0">
        <tpls c="5">
          <tpl hier="0" item="0"/>
          <tpl fld="2" item="4"/>
          <tpl fld="3" item="34"/>
          <tpl fld="1" item="0"/>
          <tpl hier="19" item="1"/>
        </tpls>
      </n>
      <n v="9813850.4624972809" in="0">
        <tpls c="5">
          <tpl hier="0" item="0"/>
          <tpl fld="2" item="4"/>
          <tpl fld="3" item="30"/>
          <tpl fld="1" item="0"/>
          <tpl hier="19" item="1"/>
        </tpls>
      </n>
      <n v="7147330.049998383" in="0">
        <tpls c="5">
          <tpl hier="0" item="0"/>
          <tpl fld="2" item="4"/>
          <tpl fld="3" item="26"/>
          <tpl fld="1" item="0"/>
          <tpl hier="19" item="1"/>
        </tpls>
      </n>
      <n v="10854563.999996949" in="0">
        <tpls c="5">
          <tpl hier="0" item="0"/>
          <tpl fld="2" item="4"/>
          <tpl fld="3" item="22"/>
          <tpl fld="1" item="0"/>
          <tpl hier="19" item="1"/>
        </tpls>
      </n>
      <n v="300826.94250000361" in="0">
        <tpls c="5">
          <tpl hier="0" item="0"/>
          <tpl fld="2" item="4"/>
          <tpl fld="3" item="18"/>
          <tpl fld="1" item="0"/>
          <tpl hier="19" item="1"/>
        </tpls>
      </n>
      <n v="13589557.064995889" in="0">
        <tpls c="5">
          <tpl hier="0" item="0"/>
          <tpl fld="2" item="4"/>
          <tpl fld="3" item="14"/>
          <tpl fld="1" item="0"/>
          <tpl hier="19" item="1"/>
        </tpls>
      </n>
      <n v="157556335.86001962" in="0">
        <tpls c="5">
          <tpl hier="0" item="0"/>
          <tpl fld="2" item="3"/>
          <tpl fld="3" item="10"/>
          <tpl fld="1" item="0"/>
          <tpl hier="19" item="1"/>
        </tpls>
      </n>
      <n v="39391676.729999803" in="0">
        <tpls c="5">
          <tpl hier="0" item="0"/>
          <tpl fld="2" item="1"/>
          <tpl fld="3" item="6"/>
          <tpl fld="1" item="0"/>
          <tpl hier="19" item="1"/>
        </tpls>
      </n>
      <n v="7043280.3000000259" in="0">
        <tpls c="5">
          <tpl hier="0" item="0"/>
          <tpl fld="2" item="0"/>
          <tpl fld="3" item="2"/>
          <tpl fld="1" item="0"/>
          <tpl hier="19" item="1"/>
        </tpls>
      </n>
      <n v="6471669.277498371" in="0">
        <tpls c="5">
          <tpl hier="0" item="0"/>
          <tpl fld="2" item="4"/>
          <tpl fld="3" item="53"/>
          <tpl fld="1" item="0"/>
          <tpl hier="19" item="1"/>
        </tpls>
      </n>
      <n v="7972931.6099978909" in="0">
        <tpls c="5">
          <tpl hier="0" item="0"/>
          <tpl fld="2" item="4"/>
          <tpl fld="3" item="49"/>
          <tpl fld="1" item="0"/>
          <tpl hier="19" item="1"/>
        </tpls>
      </n>
      <n v="10717827.277496863" in="0">
        <tpls c="5">
          <tpl hier="0" item="0"/>
          <tpl fld="2" item="4"/>
          <tpl fld="3" item="45"/>
          <tpl fld="1" item="0"/>
          <tpl hier="19" item="1"/>
        </tpls>
      </n>
      <n v="6096391.6649987642" in="0">
        <tpls c="5">
          <tpl hier="0" item="0"/>
          <tpl fld="2" item="4"/>
          <tpl fld="3" item="41"/>
          <tpl fld="1" item="0"/>
          <tpl hier="19" item="1"/>
        </tpls>
      </n>
      <n v="3818379.1799994791" in="0">
        <tpls c="5">
          <tpl hier="0" item="0"/>
          <tpl fld="2" item="4"/>
          <tpl fld="3" item="37"/>
          <tpl fld="1" item="0"/>
          <tpl hier="19" item="1"/>
        </tpls>
      </n>
      <n v="14171510.58749588" in="0">
        <tpls c="5">
          <tpl hier="0" item="0"/>
          <tpl fld="2" item="4"/>
          <tpl fld="3" item="33"/>
          <tpl fld="1" item="0"/>
          <tpl hier="19" item="1"/>
        </tpls>
      </n>
      <n v="6983727.4499984095" in="0">
        <tpls c="5">
          <tpl hier="0" item="0"/>
          <tpl fld="2" item="4"/>
          <tpl fld="3" item="29"/>
          <tpl fld="1" item="0"/>
          <tpl hier="19" item="1"/>
        </tpls>
      </n>
      <n v="13881324.97499571" in="0">
        <tpls c="5">
          <tpl hier="0" item="0"/>
          <tpl fld="2" item="4"/>
          <tpl fld="3" item="25"/>
          <tpl fld="1" item="0"/>
          <tpl hier="19" item="1"/>
        </tpls>
      </n>
      <n v="15622044.479995001" in="0">
        <tpls c="5">
          <tpl hier="0" item="0"/>
          <tpl fld="2" item="4"/>
          <tpl fld="3" item="21"/>
          <tpl fld="1" item="0"/>
          <tpl hier="19" item="1"/>
        </tpls>
      </n>
      <n v="7416641.3474981077" in="0">
        <tpls c="5">
          <tpl hier="0" item="0"/>
          <tpl fld="2" item="4"/>
          <tpl fld="3" item="17"/>
          <tpl fld="1" item="0"/>
          <tpl hier="19" item="1"/>
        </tpls>
      </n>
      <n v="6090723.6599986237" in="0">
        <tpls c="5">
          <tpl hier="0" item="0"/>
          <tpl fld="2" item="4"/>
          <tpl fld="3" item="13"/>
          <tpl fld="1" item="0"/>
          <tpl hier="19" item="1"/>
        </tpls>
      </n>
      <n v="132807599.8200174" in="0">
        <tpls c="5">
          <tpl hier="0" item="0"/>
          <tpl fld="2" item="2"/>
          <tpl fld="3" item="9"/>
          <tpl fld="1" item="0"/>
          <tpl hier="19" item="1"/>
        </tpls>
      </n>
      <n v="170673814.08002841" in="0">
        <tpls c="5">
          <tpl hier="0" item="0"/>
          <tpl fld="2" item="1"/>
          <tpl fld="3" item="5"/>
          <tpl fld="1" item="0"/>
          <tpl hier="19" item="1"/>
        </tpls>
      </n>
      <n v="10529985.690000042" in="0">
        <tpls c="5">
          <tpl hier="0" item="0"/>
          <tpl fld="2" item="0"/>
          <tpl fld="3" item="1"/>
          <tpl fld="1" item="0"/>
          <tpl hier="19" item="1"/>
        </tpls>
      </n>
      <n v="5587260.052498755" in="0">
        <tpls c="5">
          <tpl hier="0" item="0"/>
          <tpl fld="2" item="4"/>
          <tpl fld="3" item="58"/>
          <tpl fld="1" item="0"/>
          <tpl hier="19" item="1"/>
        </tpls>
      </n>
      <n v="16763812.852494134" in="0">
        <tpls c="5">
          <tpl hier="0" item="0"/>
          <tpl fld="2" item="4"/>
          <tpl fld="3" item="56"/>
          <tpl fld="1" item="0"/>
          <tpl hier="19" item="1"/>
        </tpls>
      </n>
      <n v="15731857.942495149" in="0">
        <tpls c="5">
          <tpl hier="0" item="0"/>
          <tpl fld="2" item="4"/>
          <tpl fld="3" item="54"/>
          <tpl fld="1" item="0"/>
          <tpl hier="19" item="1"/>
        </tpls>
      </n>
      <n v="3444813.3824996739" in="0">
        <tpls c="5">
          <tpl hier="0" item="0"/>
          <tpl fld="2" item="4"/>
          <tpl fld="3" item="50"/>
          <tpl fld="1" item="0"/>
          <tpl hier="19" item="1"/>
        </tpls>
      </n>
      <n v="8175835.9724975266" in="0">
        <tpls c="5">
          <tpl hier="0" item="0"/>
          <tpl fld="2" item="4"/>
          <tpl fld="3" item="46"/>
          <tpl fld="1" item="0"/>
          <tpl hier="19" item="1"/>
        </tpls>
      </n>
      <n v="26932302.600022715" in="0">
        <tpls c="5">
          <tpl hier="0" item="0"/>
          <tpl fld="2" item="4"/>
          <tpl fld="3" item="44"/>
          <tpl fld="1" item="0"/>
          <tpl hier="19" item="1"/>
        </tpls>
      </n>
      <n v="17859322.267495669" in="0">
        <tpls c="5">
          <tpl hier="0" item="0"/>
          <tpl fld="2" item="4"/>
          <tpl fld="3" item="36"/>
          <tpl fld="1" item="0"/>
          <tpl hier="19" item="1"/>
        </tpls>
      </n>
      <n v="9355219.8074972145" in="0">
        <tpls c="5">
          <tpl hier="0" item="0"/>
          <tpl fld="2" item="4"/>
          <tpl fld="3" item="28"/>
          <tpl fld="1" item="0"/>
          <tpl hier="19" item="1"/>
        </tpls>
      </n>
      <n v="43885062.742519066" in="0">
        <tpls c="5">
          <tpl hier="0" item="0"/>
          <tpl fld="2" item="4"/>
          <tpl fld="3" item="20"/>
          <tpl fld="1" item="0"/>
          <tpl hier="19" item="1"/>
        </tpls>
      </n>
      <n v="8106003.3074978106" in="0">
        <tpls c="5">
          <tpl hier="0" item="0"/>
          <tpl fld="2" item="4"/>
          <tpl fld="3" item="12"/>
          <tpl fld="1" item="0"/>
          <tpl hier="19" item="1"/>
        </tpls>
      </n>
      <n v="1077245.1899999995" in="0">
        <tpls c="5">
          <tpl hier="0" item="0"/>
          <tpl fld="2" item="0"/>
          <tpl fld="3" item="4"/>
          <tpl fld="1" item="0"/>
          <tpl hier="19" item="1"/>
        </tpls>
      </n>
      <n v="50789346.614976339" in="0">
        <tpls c="5">
          <tpl hier="0" item="0"/>
          <tpl fld="2" item="4"/>
          <tpl fld="3" item="52"/>
          <tpl fld="1" item="0"/>
          <tpl hier="19" item="1"/>
        </tpls>
      </n>
      <n v="1833495.930000036" in="0">
        <tpls c="5">
          <tpl hier="0" item="0"/>
          <tpl fld="2" item="4"/>
          <tpl fld="3" item="48"/>
          <tpl fld="1" item="0"/>
          <tpl hier="19" item="1"/>
        </tpls>
      </n>
      <n v="13190441.984996172" in="0">
        <tpls c="5">
          <tpl hier="0" item="0"/>
          <tpl fld="2" item="4"/>
          <tpl fld="3" item="40"/>
          <tpl fld="1" item="0"/>
          <tpl hier="19" item="1"/>
        </tpls>
      </n>
      <n v="13516661.444996083" in="0">
        <tpls c="5">
          <tpl hier="0" item="0"/>
          <tpl fld="2" item="4"/>
          <tpl fld="3" item="32"/>
          <tpl fld="1" item="0"/>
          <tpl hier="19" item="1"/>
        </tpls>
      </n>
      <n v="25541807.550016079" in="0">
        <tpls c="5">
          <tpl hier="0" item="0"/>
          <tpl fld="2" item="4"/>
          <tpl fld="3" item="24"/>
          <tpl fld="1" item="0"/>
          <tpl hier="19" item="1"/>
        </tpls>
      </n>
      <n v="15761784.307494726" in="0">
        <tpls c="5">
          <tpl hier="0" item="0"/>
          <tpl fld="2" item="4"/>
          <tpl fld="3" item="16"/>
          <tpl fld="1" item="0"/>
          <tpl hier="19" item="1"/>
        </tpls>
      </n>
      <n v="36544592.700000845" in="0">
        <tpls c="5">
          <tpl hier="0" item="0"/>
          <tpl fld="2" item="2"/>
          <tpl fld="3" item="8"/>
          <tpl fld="1" item="0"/>
          <tpl hier="19" item="1"/>
        </tpls>
      </n>
      <n v="15203921.670000095" in="0">
        <tpls c="5">
          <tpl hier="0" item="0"/>
          <tpl fld="2" item="0"/>
          <tpl fld="3" item="0"/>
          <tpl fld="1" item="0"/>
          <tpl hier="19" item="1"/>
        </tpls>
      </n>
      <n v="17596199.039995339" in="0">
        <tpls c="5">
          <tpl hier="0" item="0"/>
          <tpl fld="2" item="4"/>
          <tpl fld="3" item="57"/>
          <tpl fld="1" item="0"/>
          <tpl hier="19" item="1"/>
        </tpls>
      </n>
      <n v="15513653.610000074" in="0">
        <tpls c="5">
          <tpl hier="0" item="0"/>
          <tpl fld="2" item="0"/>
          <tpl fld="3" item="3"/>
          <tpl fld="1" item="0"/>
          <tpl hier="19" item="1"/>
        </tpls>
      </n>
      <n v="41802195.959999666" in="0">
        <tpls c="5">
          <tpl hier="0" item="0"/>
          <tpl fld="2" item="2"/>
          <tpl fld="3" item="7"/>
          <tpl fld="1" item="0"/>
          <tpl hier="19" item="1"/>
        </tpls>
      </n>
      <n v="2251382.7525000433" in="0">
        <tpls c="5">
          <tpl hier="0" item="0"/>
          <tpl fld="2" item="4"/>
          <tpl fld="3" item="11"/>
          <tpl fld="1" item="0"/>
          <tpl hier="19" item="1"/>
        </tpls>
      </n>
      <n v="64561206.202428341" in="0">
        <tpls c="5">
          <tpl hier="0" item="0"/>
          <tpl fld="2" item="4"/>
          <tpl fld="3" item="15"/>
          <tpl fld="1" item="0"/>
          <tpl hier="19" item="1"/>
        </tpls>
      </n>
      <n v="1875520.7625000302" in="0">
        <tpls c="5">
          <tpl hier="0" item="0"/>
          <tpl fld="2" item="4"/>
          <tpl fld="3" item="19"/>
          <tpl fld="1" item="0"/>
          <tpl hier="19" item="1"/>
        </tpls>
      </n>
      <n v="5455440.2699986836" in="0">
        <tpls c="5">
          <tpl hier="0" item="0"/>
          <tpl fld="2" item="4"/>
          <tpl fld="3" item="23"/>
          <tpl fld="1" item="0"/>
          <tpl hier="19" item="1"/>
        </tpls>
      </n>
      <n v="7926016.5599976676" in="0">
        <tpls c="5">
          <tpl hier="0" item="0"/>
          <tpl fld="2" item="4"/>
          <tpl fld="3" item="27"/>
          <tpl fld="1" item="0"/>
          <tpl hier="19" item="1"/>
        </tpls>
      </n>
      <n v="18623073.262496416" in="0">
        <tpls c="5">
          <tpl hier="0" item="0"/>
          <tpl fld="2" item="4"/>
          <tpl fld="3" item="31"/>
          <tpl fld="1" item="0"/>
          <tpl hier="19" item="1"/>
        </tpls>
      </n>
      <n v="4412257.6049991902" in="0">
        <tpls c="5">
          <tpl hier="0" item="0"/>
          <tpl fld="2" item="4"/>
          <tpl fld="3" item="35"/>
          <tpl fld="1" item="0"/>
          <tpl hier="19" item="1"/>
        </tpls>
      </n>
      <n v="356243.68500000273" in="0">
        <tpls c="5">
          <tpl hier="0" item="0"/>
          <tpl fld="2" item="4"/>
          <tpl fld="3" item="39"/>
          <tpl fld="1" item="0"/>
          <tpl hier="19" item="1"/>
        </tpls>
      </n>
      <n v="27500452.297527205" in="0">
        <tpls c="5">
          <tpl hier="0" item="0"/>
          <tpl fld="2" item="4"/>
          <tpl fld="3" item="43"/>
          <tpl fld="1" item="0"/>
          <tpl hier="19" item="1"/>
        </tpls>
      </n>
      <n v="28370075.160029087" in="0">
        <tpls c="5">
          <tpl hier="0" item="0"/>
          <tpl fld="2" item="4"/>
          <tpl fld="3" item="47"/>
          <tpl fld="1" item="0"/>
          <tpl hier="19" item="1"/>
        </tpls>
      </n>
      <n v="13129694.654996084" in="0">
        <tpls c="5">
          <tpl hier="0" item="0"/>
          <tpl fld="2" item="4"/>
          <tpl fld="3" item="51"/>
          <tpl fld="1" item="0"/>
          <tpl hier="19" item="1"/>
        </tpls>
      </n>
      <n v="476974.78500000306" in="0">
        <tpls c="5">
          <tpl hier="0" item="0"/>
          <tpl fld="2" item="4"/>
          <tpl fld="3" item="55"/>
          <tpl fld="1" item="0"/>
          <tpl hier="19" item="1"/>
        </tpls>
      </n>
      <n v="3163569.0449996744" in="0">
        <tpls c="5">
          <tpl hier="0" item="0"/>
          <tpl fld="2" item="4"/>
          <tpl fld="3" item="59"/>
          <tpl fld="1" item="0"/>
          <tpl hier="19" item="1"/>
        </tpls>
      </n>
      <m in="0">
        <tpls c="5">
          <tpl hier="0" item="8"/>
          <tpl fld="2" item="4"/>
          <tpl fld="3" item="42"/>
          <tpl fld="1" item="0"/>
          <tpl hier="19" item="1"/>
        </tpls>
      </m>
      <m in="0">
        <tpls c="5">
          <tpl hier="0" item="8"/>
          <tpl fld="2" item="4"/>
          <tpl fld="3" item="38"/>
          <tpl fld="1" item="0"/>
          <tpl hier="19" item="1"/>
        </tpls>
      </m>
      <m in="0">
        <tpls c="5">
          <tpl hier="0" item="8"/>
          <tpl fld="2" item="4"/>
          <tpl fld="3" item="34"/>
          <tpl fld="1" item="0"/>
          <tpl hier="19" item="1"/>
        </tpls>
      </m>
      <m in="0">
        <tpls c="5">
          <tpl hier="0" item="8"/>
          <tpl fld="2" item="4"/>
          <tpl fld="3" item="30"/>
          <tpl fld="1" item="0"/>
          <tpl hier="19" item="1"/>
        </tpls>
      </m>
      <m in="0">
        <tpls c="5">
          <tpl hier="0" item="8"/>
          <tpl fld="2" item="4"/>
          <tpl fld="3" item="26"/>
          <tpl fld="1" item="0"/>
          <tpl hier="19" item="1"/>
        </tpls>
      </m>
      <m in="0">
        <tpls c="5">
          <tpl hier="0" item="8"/>
          <tpl fld="2" item="4"/>
          <tpl fld="3" item="22"/>
          <tpl fld="1" item="0"/>
          <tpl hier="19" item="1"/>
        </tpls>
      </m>
      <m in="0">
        <tpls c="5">
          <tpl hier="0" item="8"/>
          <tpl fld="2" item="4"/>
          <tpl fld="3" item="18"/>
          <tpl fld="1" item="0"/>
          <tpl hier="19" item="1"/>
        </tpls>
      </m>
      <m in="0">
        <tpls c="5">
          <tpl hier="0" item="8"/>
          <tpl fld="2" item="4"/>
          <tpl fld="3" item="14"/>
          <tpl fld="1" item="0"/>
          <tpl hier="19" item="1"/>
        </tpls>
      </m>
      <m in="0">
        <tpls c="5">
          <tpl hier="0" item="8"/>
          <tpl fld="2" item="3"/>
          <tpl fld="3" item="10"/>
          <tpl fld="1" item="0"/>
          <tpl hier="19" item="1"/>
        </tpls>
      </m>
      <m in="0">
        <tpls c="5">
          <tpl hier="0" item="8"/>
          <tpl fld="2" item="1"/>
          <tpl fld="3" item="6"/>
          <tpl fld="1" item="0"/>
          <tpl hier="19" item="1"/>
        </tpls>
      </m>
      <m in="0">
        <tpls c="5">
          <tpl hier="0" item="8"/>
          <tpl fld="2" item="0"/>
          <tpl fld="3" item="2"/>
          <tpl fld="1" item="0"/>
          <tpl hier="19" item="1"/>
        </tpls>
      </m>
      <m in="0">
        <tpls c="5">
          <tpl hier="0" item="8"/>
          <tpl fld="2" item="4"/>
          <tpl fld="3" item="53"/>
          <tpl fld="1" item="0"/>
          <tpl hier="19" item="1"/>
        </tpls>
      </m>
      <m in="0">
        <tpls c="5">
          <tpl hier="0" item="8"/>
          <tpl fld="2" item="4"/>
          <tpl fld="3" item="49"/>
          <tpl fld="1" item="0"/>
          <tpl hier="19" item="1"/>
        </tpls>
      </m>
      <m in="0">
        <tpls c="5">
          <tpl hier="0" item="8"/>
          <tpl fld="2" item="4"/>
          <tpl fld="3" item="45"/>
          <tpl fld="1" item="0"/>
          <tpl hier="19" item="1"/>
        </tpls>
      </m>
      <m in="0">
        <tpls c="5">
          <tpl hier="0" item="8"/>
          <tpl fld="2" item="4"/>
          <tpl fld="3" item="41"/>
          <tpl fld="1" item="0"/>
          <tpl hier="19" item="1"/>
        </tpls>
      </m>
      <m in="0">
        <tpls c="5">
          <tpl hier="0" item="8"/>
          <tpl fld="2" item="4"/>
          <tpl fld="3" item="37"/>
          <tpl fld="1" item="0"/>
          <tpl hier="19" item="1"/>
        </tpls>
      </m>
      <m in="0">
        <tpls c="5">
          <tpl hier="0" item="8"/>
          <tpl fld="2" item="4"/>
          <tpl fld="3" item="33"/>
          <tpl fld="1" item="0"/>
          <tpl hier="19" item="1"/>
        </tpls>
      </m>
      <m in="0">
        <tpls c="5">
          <tpl hier="0" item="8"/>
          <tpl fld="2" item="4"/>
          <tpl fld="3" item="29"/>
          <tpl fld="1" item="0"/>
          <tpl hier="19" item="1"/>
        </tpls>
      </m>
      <m in="0">
        <tpls c="5">
          <tpl hier="0" item="8"/>
          <tpl fld="2" item="4"/>
          <tpl fld="3" item="25"/>
          <tpl fld="1" item="0"/>
          <tpl hier="19" item="1"/>
        </tpls>
      </m>
      <m in="0">
        <tpls c="5">
          <tpl hier="0" item="8"/>
          <tpl fld="2" item="4"/>
          <tpl fld="3" item="21"/>
          <tpl fld="1" item="0"/>
          <tpl hier="19" item="1"/>
        </tpls>
      </m>
      <m in="0">
        <tpls c="5">
          <tpl hier="0" item="8"/>
          <tpl fld="2" item="4"/>
          <tpl fld="3" item="17"/>
          <tpl fld="1" item="0"/>
          <tpl hier="19" item="1"/>
        </tpls>
      </m>
      <m in="0">
        <tpls c="5">
          <tpl hier="0" item="8"/>
          <tpl fld="2" item="4"/>
          <tpl fld="3" item="13"/>
          <tpl fld="1" item="0"/>
          <tpl hier="19" item="1"/>
        </tpls>
      </m>
      <m in="0">
        <tpls c="5">
          <tpl hier="0" item="8"/>
          <tpl fld="2" item="2"/>
          <tpl fld="3" item="9"/>
          <tpl fld="1" item="0"/>
          <tpl hier="19" item="1"/>
        </tpls>
      </m>
      <m in="0">
        <tpls c="5">
          <tpl hier="0" item="8"/>
          <tpl fld="2" item="1"/>
          <tpl fld="3" item="5"/>
          <tpl fld="1" item="0"/>
          <tpl hier="19" item="1"/>
        </tpls>
      </m>
      <m in="0">
        <tpls c="5">
          <tpl hier="0" item="8"/>
          <tpl fld="2" item="0"/>
          <tpl fld="3" item="1"/>
          <tpl fld="1" item="0"/>
          <tpl hier="19" item="1"/>
        </tpls>
      </m>
      <m in="0">
        <tpls c="5">
          <tpl hier="0" item="8"/>
          <tpl fld="2" item="4"/>
          <tpl fld="3" item="58"/>
          <tpl fld="1" item="0"/>
          <tpl hier="19" item="1"/>
        </tpls>
      </m>
      <m in="0">
        <tpls c="5">
          <tpl hier="0" item="8"/>
          <tpl fld="2" item="4"/>
          <tpl fld="3" item="56"/>
          <tpl fld="1" item="0"/>
          <tpl hier="19" item="1"/>
        </tpls>
      </m>
      <m in="0">
        <tpls c="5">
          <tpl hier="0" item="8"/>
          <tpl fld="2" item="4"/>
          <tpl fld="3" item="54"/>
          <tpl fld="1" item="0"/>
          <tpl hier="19" item="1"/>
        </tpls>
      </m>
      <m in="0">
        <tpls c="5">
          <tpl hier="0" item="8"/>
          <tpl fld="2" item="4"/>
          <tpl fld="3" item="50"/>
          <tpl fld="1" item="0"/>
          <tpl hier="19" item="1"/>
        </tpls>
      </m>
      <m in="0">
        <tpls c="5">
          <tpl hier="0" item="8"/>
          <tpl fld="2" item="4"/>
          <tpl fld="3" item="46"/>
          <tpl fld="1" item="0"/>
          <tpl hier="19" item="1"/>
        </tpls>
      </m>
      <m in="0">
        <tpls c="5">
          <tpl hier="0" item="8"/>
          <tpl fld="2" item="4"/>
          <tpl fld="3" item="44"/>
          <tpl fld="1" item="0"/>
          <tpl hier="19" item="1"/>
        </tpls>
      </m>
      <m in="0">
        <tpls c="5">
          <tpl hier="0" item="8"/>
          <tpl fld="2" item="4"/>
          <tpl fld="3" item="36"/>
          <tpl fld="1" item="0"/>
          <tpl hier="19" item="1"/>
        </tpls>
      </m>
      <m in="0">
        <tpls c="5">
          <tpl hier="0" item="8"/>
          <tpl fld="2" item="4"/>
          <tpl fld="3" item="28"/>
          <tpl fld="1" item="0"/>
          <tpl hier="19" item="1"/>
        </tpls>
      </m>
      <m in="0">
        <tpls c="5">
          <tpl hier="0" item="8"/>
          <tpl fld="2" item="4"/>
          <tpl fld="3" item="20"/>
          <tpl fld="1" item="0"/>
          <tpl hier="19" item="1"/>
        </tpls>
      </m>
      <m in="0">
        <tpls c="5">
          <tpl hier="0" item="8"/>
          <tpl fld="2" item="4"/>
          <tpl fld="3" item="12"/>
          <tpl fld="1" item="0"/>
          <tpl hier="19" item="1"/>
        </tpls>
      </m>
      <m in="0">
        <tpls c="5">
          <tpl hier="0" item="8"/>
          <tpl fld="2" item="0"/>
          <tpl fld="3" item="4"/>
          <tpl fld="1" item="0"/>
          <tpl hier="19" item="1"/>
        </tpls>
      </m>
      <m in="0">
        <tpls c="5">
          <tpl hier="0" item="8"/>
          <tpl fld="2" item="4"/>
          <tpl fld="3" item="52"/>
          <tpl fld="1" item="0"/>
          <tpl hier="19" item="1"/>
        </tpls>
      </m>
      <m in="0">
        <tpls c="5">
          <tpl hier="0" item="8"/>
          <tpl fld="2" item="4"/>
          <tpl fld="3" item="48"/>
          <tpl fld="1" item="0"/>
          <tpl hier="19" item="1"/>
        </tpls>
      </m>
      <m in="0">
        <tpls c="5">
          <tpl hier="0" item="8"/>
          <tpl fld="2" item="4"/>
          <tpl fld="3" item="40"/>
          <tpl fld="1" item="0"/>
          <tpl hier="19" item="1"/>
        </tpls>
      </m>
      <m in="0">
        <tpls c="5">
          <tpl hier="0" item="8"/>
          <tpl fld="2" item="4"/>
          <tpl fld="3" item="32"/>
          <tpl fld="1" item="0"/>
          <tpl hier="19" item="1"/>
        </tpls>
      </m>
      <m in="0">
        <tpls c="5">
          <tpl hier="0" item="8"/>
          <tpl fld="2" item="4"/>
          <tpl fld="3" item="24"/>
          <tpl fld="1" item="0"/>
          <tpl hier="19" item="1"/>
        </tpls>
      </m>
      <m in="0">
        <tpls c="5">
          <tpl hier="0" item="8"/>
          <tpl fld="2" item="4"/>
          <tpl fld="3" item="16"/>
          <tpl fld="1" item="0"/>
          <tpl hier="19" item="1"/>
        </tpls>
      </m>
      <m in="0">
        <tpls c="5">
          <tpl hier="0" item="8"/>
          <tpl fld="2" item="2"/>
          <tpl fld="3" item="8"/>
          <tpl fld="1" item="0"/>
          <tpl hier="19" item="1"/>
        </tpls>
      </m>
      <m in="0">
        <tpls c="5">
          <tpl hier="0" item="8"/>
          <tpl fld="2" item="0"/>
          <tpl fld="3" item="0"/>
          <tpl fld="1" item="0"/>
          <tpl hier="19" item="1"/>
        </tpls>
      </m>
      <m in="0">
        <tpls c="5">
          <tpl hier="0" item="8"/>
          <tpl fld="2" item="4"/>
          <tpl fld="3" item="57"/>
          <tpl fld="1" item="0"/>
          <tpl hier="19" item="1"/>
        </tpls>
      </m>
      <m in="0">
        <tpls c="5">
          <tpl hier="0" item="8"/>
          <tpl fld="2" item="0"/>
          <tpl fld="3" item="3"/>
          <tpl fld="1" item="0"/>
          <tpl hier="19" item="1"/>
        </tpls>
      </m>
      <m in="0">
        <tpls c="5">
          <tpl hier="0" item="8"/>
          <tpl fld="2" item="2"/>
          <tpl fld="3" item="7"/>
          <tpl fld="1" item="0"/>
          <tpl hier="19" item="1"/>
        </tpls>
      </m>
      <m in="0">
        <tpls c="5">
          <tpl hier="0" item="8"/>
          <tpl fld="2" item="4"/>
          <tpl fld="3" item="11"/>
          <tpl fld="1" item="0"/>
          <tpl hier="19" item="1"/>
        </tpls>
      </m>
      <m in="0">
        <tpls c="5">
          <tpl hier="0" item="8"/>
          <tpl fld="2" item="4"/>
          <tpl fld="3" item="15"/>
          <tpl fld="1" item="0"/>
          <tpl hier="19" item="1"/>
        </tpls>
      </m>
      <m in="0">
        <tpls c="5">
          <tpl hier="0" item="8"/>
          <tpl fld="2" item="4"/>
          <tpl fld="3" item="19"/>
          <tpl fld="1" item="0"/>
          <tpl hier="19" item="1"/>
        </tpls>
      </m>
      <m in="0">
        <tpls c="5">
          <tpl hier="0" item="8"/>
          <tpl fld="2" item="4"/>
          <tpl fld="3" item="23"/>
          <tpl fld="1" item="0"/>
          <tpl hier="19" item="1"/>
        </tpls>
      </m>
      <m in="0">
        <tpls c="5">
          <tpl hier="0" item="8"/>
          <tpl fld="2" item="4"/>
          <tpl fld="3" item="27"/>
          <tpl fld="1" item="0"/>
          <tpl hier="19" item="1"/>
        </tpls>
      </m>
      <m in="0">
        <tpls c="5">
          <tpl hier="0" item="8"/>
          <tpl fld="2" item="4"/>
          <tpl fld="3" item="31"/>
          <tpl fld="1" item="0"/>
          <tpl hier="19" item="1"/>
        </tpls>
      </m>
      <m in="0">
        <tpls c="5">
          <tpl hier="0" item="8"/>
          <tpl fld="2" item="4"/>
          <tpl fld="3" item="35"/>
          <tpl fld="1" item="0"/>
          <tpl hier="19" item="1"/>
        </tpls>
      </m>
      <m in="0">
        <tpls c="5">
          <tpl hier="0" item="8"/>
          <tpl fld="2" item="4"/>
          <tpl fld="3" item="39"/>
          <tpl fld="1" item="0"/>
          <tpl hier="19" item="1"/>
        </tpls>
      </m>
      <m in="0">
        <tpls c="5">
          <tpl hier="0" item="8"/>
          <tpl fld="2" item="4"/>
          <tpl fld="3" item="43"/>
          <tpl fld="1" item="0"/>
          <tpl hier="19" item="1"/>
        </tpls>
      </m>
      <m in="0">
        <tpls c="5">
          <tpl hier="0" item="8"/>
          <tpl fld="2" item="4"/>
          <tpl fld="3" item="47"/>
          <tpl fld="1" item="0"/>
          <tpl hier="19" item="1"/>
        </tpls>
      </m>
      <m in="0">
        <tpls c="5">
          <tpl hier="0" item="8"/>
          <tpl fld="2" item="4"/>
          <tpl fld="3" item="51"/>
          <tpl fld="1" item="0"/>
          <tpl hier="19" item="1"/>
        </tpls>
      </m>
      <m in="0">
        <tpls c="5">
          <tpl hier="0" item="8"/>
          <tpl fld="2" item="4"/>
          <tpl fld="3" item="55"/>
          <tpl fld="1" item="0"/>
          <tpl hier="19" item="1"/>
        </tpls>
      </m>
      <m in="0">
        <tpls c="5">
          <tpl hier="0" item="8"/>
          <tpl fld="2" item="4"/>
          <tpl fld="3" item="59"/>
          <tpl fld="1" item="0"/>
          <tpl hier="19" item="1"/>
        </tpls>
      </m>
      <m in="0">
        <tpls c="5">
          <tpl hier="0" item="8"/>
          <tpl fld="2" item="4"/>
          <tpl fld="3" item="42"/>
          <tpl fld="1" item="0"/>
          <tpl hier="19" item="9"/>
        </tpls>
      </m>
      <m in="0">
        <tpls c="5">
          <tpl hier="0" item="8"/>
          <tpl fld="2" item="4"/>
          <tpl fld="3" item="38"/>
          <tpl fld="1" item="0"/>
          <tpl hier="19" item="9"/>
        </tpls>
      </m>
      <m in="0">
        <tpls c="5">
          <tpl hier="0" item="8"/>
          <tpl fld="2" item="4"/>
          <tpl fld="3" item="34"/>
          <tpl fld="1" item="0"/>
          <tpl hier="19" item="9"/>
        </tpls>
      </m>
      <m in="0">
        <tpls c="5">
          <tpl hier="0" item="8"/>
          <tpl fld="2" item="4"/>
          <tpl fld="3" item="30"/>
          <tpl fld="1" item="0"/>
          <tpl hier="19" item="9"/>
        </tpls>
      </m>
      <m in="0">
        <tpls c="5">
          <tpl hier="0" item="8"/>
          <tpl fld="2" item="4"/>
          <tpl fld="3" item="26"/>
          <tpl fld="1" item="0"/>
          <tpl hier="19" item="9"/>
        </tpls>
      </m>
      <m in="0">
        <tpls c="5">
          <tpl hier="0" item="8"/>
          <tpl fld="2" item="4"/>
          <tpl fld="3" item="22"/>
          <tpl fld="1" item="0"/>
          <tpl hier="19" item="9"/>
        </tpls>
      </m>
      <m in="0">
        <tpls c="5">
          <tpl hier="0" item="8"/>
          <tpl fld="2" item="4"/>
          <tpl fld="3" item="18"/>
          <tpl fld="1" item="0"/>
          <tpl hier="19" item="9"/>
        </tpls>
      </m>
      <m in="0">
        <tpls c="5">
          <tpl hier="0" item="8"/>
          <tpl fld="2" item="4"/>
          <tpl fld="3" item="14"/>
          <tpl fld="1" item="0"/>
          <tpl hier="19" item="9"/>
        </tpls>
      </m>
      <m in="0">
        <tpls c="5">
          <tpl hier="0" item="8"/>
          <tpl fld="2" item="3"/>
          <tpl fld="3" item="10"/>
          <tpl fld="1" item="0"/>
          <tpl hier="19" item="9"/>
        </tpls>
      </m>
      <m in="0">
        <tpls c="5">
          <tpl hier="0" item="8"/>
          <tpl fld="2" item="1"/>
          <tpl fld="3" item="6"/>
          <tpl fld="1" item="0"/>
          <tpl hier="19" item="9"/>
        </tpls>
      </m>
      <m in="0">
        <tpls c="5">
          <tpl hier="0" item="8"/>
          <tpl fld="2" item="0"/>
          <tpl fld="3" item="2"/>
          <tpl fld="1" item="0"/>
          <tpl hier="19" item="9"/>
        </tpls>
      </m>
      <m in="0">
        <tpls c="5">
          <tpl hier="0" item="8"/>
          <tpl fld="2" item="4"/>
          <tpl fld="3" item="53"/>
          <tpl fld="1" item="0"/>
          <tpl hier="19" item="9"/>
        </tpls>
      </m>
      <m in="0">
        <tpls c="5">
          <tpl hier="0" item="8"/>
          <tpl fld="2" item="4"/>
          <tpl fld="3" item="49"/>
          <tpl fld="1" item="0"/>
          <tpl hier="19" item="9"/>
        </tpls>
      </m>
      <m in="0">
        <tpls c="5">
          <tpl hier="0" item="8"/>
          <tpl fld="2" item="4"/>
          <tpl fld="3" item="45"/>
          <tpl fld="1" item="0"/>
          <tpl hier="19" item="9"/>
        </tpls>
      </m>
      <m in="0">
        <tpls c="5">
          <tpl hier="0" item="8"/>
          <tpl fld="2" item="4"/>
          <tpl fld="3" item="41"/>
          <tpl fld="1" item="0"/>
          <tpl hier="19" item="9"/>
        </tpls>
      </m>
      <m in="0">
        <tpls c="5">
          <tpl hier="0" item="8"/>
          <tpl fld="2" item="4"/>
          <tpl fld="3" item="37"/>
          <tpl fld="1" item="0"/>
          <tpl hier="19" item="9"/>
        </tpls>
      </m>
      <m in="0">
        <tpls c="5">
          <tpl hier="0" item="8"/>
          <tpl fld="2" item="4"/>
          <tpl fld="3" item="33"/>
          <tpl fld="1" item="0"/>
          <tpl hier="19" item="9"/>
        </tpls>
      </m>
      <m in="0">
        <tpls c="5">
          <tpl hier="0" item="8"/>
          <tpl fld="2" item="4"/>
          <tpl fld="3" item="29"/>
          <tpl fld="1" item="0"/>
          <tpl hier="19" item="9"/>
        </tpls>
      </m>
      <m in="0">
        <tpls c="5">
          <tpl hier="0" item="8"/>
          <tpl fld="2" item="4"/>
          <tpl fld="3" item="25"/>
          <tpl fld="1" item="0"/>
          <tpl hier="19" item="9"/>
        </tpls>
      </m>
      <m in="0">
        <tpls c="5">
          <tpl hier="0" item="8"/>
          <tpl fld="2" item="4"/>
          <tpl fld="3" item="21"/>
          <tpl fld="1" item="0"/>
          <tpl hier="19" item="9"/>
        </tpls>
      </m>
      <m in="0">
        <tpls c="5">
          <tpl hier="0" item="8"/>
          <tpl fld="2" item="4"/>
          <tpl fld="3" item="17"/>
          <tpl fld="1" item="0"/>
          <tpl hier="19" item="9"/>
        </tpls>
      </m>
      <m in="0">
        <tpls c="5">
          <tpl hier="0" item="8"/>
          <tpl fld="2" item="4"/>
          <tpl fld="3" item="13"/>
          <tpl fld="1" item="0"/>
          <tpl hier="19" item="9"/>
        </tpls>
      </m>
      <m in="0">
        <tpls c="5">
          <tpl hier="0" item="8"/>
          <tpl fld="2" item="2"/>
          <tpl fld="3" item="9"/>
          <tpl fld="1" item="0"/>
          <tpl hier="19" item="9"/>
        </tpls>
      </m>
      <m in="0">
        <tpls c="5">
          <tpl hier="0" item="8"/>
          <tpl fld="2" item="1"/>
          <tpl fld="3" item="5"/>
          <tpl fld="1" item="0"/>
          <tpl hier="19" item="9"/>
        </tpls>
      </m>
      <m in="0">
        <tpls c="5">
          <tpl hier="0" item="8"/>
          <tpl fld="2" item="0"/>
          <tpl fld="3" item="1"/>
          <tpl fld="1" item="0"/>
          <tpl hier="19" item="9"/>
        </tpls>
      </m>
      <m in="0">
        <tpls c="5">
          <tpl hier="0" item="8"/>
          <tpl fld="2" item="4"/>
          <tpl fld="3" item="58"/>
          <tpl fld="1" item="0"/>
          <tpl hier="19" item="9"/>
        </tpls>
      </m>
      <m in="0">
        <tpls c="5">
          <tpl hier="0" item="8"/>
          <tpl fld="2" item="4"/>
          <tpl fld="3" item="56"/>
          <tpl fld="1" item="0"/>
          <tpl hier="19" item="9"/>
        </tpls>
      </m>
      <m in="0">
        <tpls c="5">
          <tpl hier="0" item="8"/>
          <tpl fld="2" item="4"/>
          <tpl fld="3" item="54"/>
          <tpl fld="1" item="0"/>
          <tpl hier="19" item="9"/>
        </tpls>
      </m>
      <m in="0">
        <tpls c="5">
          <tpl hier="0" item="8"/>
          <tpl fld="2" item="4"/>
          <tpl fld="3" item="50"/>
          <tpl fld="1" item="0"/>
          <tpl hier="19" item="9"/>
        </tpls>
      </m>
      <m in="0">
        <tpls c="5">
          <tpl hier="0" item="8"/>
          <tpl fld="2" item="4"/>
          <tpl fld="3" item="46"/>
          <tpl fld="1" item="0"/>
          <tpl hier="19" item="9"/>
        </tpls>
      </m>
      <m in="0">
        <tpls c="5">
          <tpl hier="0" item="8"/>
          <tpl fld="2" item="4"/>
          <tpl fld="3" item="44"/>
          <tpl fld="1" item="0"/>
          <tpl hier="19" item="9"/>
        </tpls>
      </m>
      <m in="0">
        <tpls c="5">
          <tpl hier="0" item="8"/>
          <tpl fld="2" item="4"/>
          <tpl fld="3" item="36"/>
          <tpl fld="1" item="0"/>
          <tpl hier="19" item="9"/>
        </tpls>
      </m>
      <m in="0">
        <tpls c="5">
          <tpl hier="0" item="8"/>
          <tpl fld="2" item="4"/>
          <tpl fld="3" item="28"/>
          <tpl fld="1" item="0"/>
          <tpl hier="19" item="9"/>
        </tpls>
      </m>
      <m in="0">
        <tpls c="5">
          <tpl hier="0" item="8"/>
          <tpl fld="2" item="4"/>
          <tpl fld="3" item="20"/>
          <tpl fld="1" item="0"/>
          <tpl hier="19" item="9"/>
        </tpls>
      </m>
      <m in="0">
        <tpls c="5">
          <tpl hier="0" item="8"/>
          <tpl fld="2" item="4"/>
          <tpl fld="3" item="12"/>
          <tpl fld="1" item="0"/>
          <tpl hier="19" item="9"/>
        </tpls>
      </m>
      <m in="0">
        <tpls c="5">
          <tpl hier="0" item="8"/>
          <tpl fld="2" item="0"/>
          <tpl fld="3" item="4"/>
          <tpl fld="1" item="0"/>
          <tpl hier="19" item="9"/>
        </tpls>
      </m>
      <m in="0">
        <tpls c="5">
          <tpl hier="0" item="8"/>
          <tpl fld="2" item="4"/>
          <tpl fld="3" item="52"/>
          <tpl fld="1" item="0"/>
          <tpl hier="19" item="9"/>
        </tpls>
      </m>
      <m in="0">
        <tpls c="5">
          <tpl hier="0" item="8"/>
          <tpl fld="2" item="4"/>
          <tpl fld="3" item="48"/>
          <tpl fld="1" item="0"/>
          <tpl hier="19" item="9"/>
        </tpls>
      </m>
      <m in="0">
        <tpls c="5">
          <tpl hier="0" item="8"/>
          <tpl fld="2" item="4"/>
          <tpl fld="3" item="40"/>
          <tpl fld="1" item="0"/>
          <tpl hier="19" item="9"/>
        </tpls>
      </m>
      <m in="0">
        <tpls c="5">
          <tpl hier="0" item="8"/>
          <tpl fld="2" item="4"/>
          <tpl fld="3" item="32"/>
          <tpl fld="1" item="0"/>
          <tpl hier="19" item="9"/>
        </tpls>
      </m>
      <m in="0">
        <tpls c="5">
          <tpl hier="0" item="8"/>
          <tpl fld="2" item="4"/>
          <tpl fld="3" item="24"/>
          <tpl fld="1" item="0"/>
          <tpl hier="19" item="9"/>
        </tpls>
      </m>
      <m in="0">
        <tpls c="5">
          <tpl hier="0" item="8"/>
          <tpl fld="2" item="4"/>
          <tpl fld="3" item="16"/>
          <tpl fld="1" item="0"/>
          <tpl hier="19" item="9"/>
        </tpls>
      </m>
      <m in="0">
        <tpls c="5">
          <tpl hier="0" item="8"/>
          <tpl fld="2" item="2"/>
          <tpl fld="3" item="8"/>
          <tpl fld="1" item="0"/>
          <tpl hier="19" item="9"/>
        </tpls>
      </m>
      <m in="0">
        <tpls c="5">
          <tpl hier="0" item="8"/>
          <tpl fld="2" item="0"/>
          <tpl fld="3" item="0"/>
          <tpl fld="1" item="0"/>
          <tpl hier="19" item="9"/>
        </tpls>
      </m>
      <m in="0">
        <tpls c="5">
          <tpl hier="0" item="8"/>
          <tpl fld="2" item="4"/>
          <tpl fld="3" item="57"/>
          <tpl fld="1" item="0"/>
          <tpl hier="19" item="9"/>
        </tpls>
      </m>
      <m in="0">
        <tpls c="5">
          <tpl hier="0" item="8"/>
          <tpl fld="2" item="0"/>
          <tpl fld="3" item="3"/>
          <tpl fld="1" item="0"/>
          <tpl hier="19" item="9"/>
        </tpls>
      </m>
      <m in="0">
        <tpls c="5">
          <tpl hier="0" item="8"/>
          <tpl fld="2" item="2"/>
          <tpl fld="3" item="7"/>
          <tpl fld="1" item="0"/>
          <tpl hier="19" item="9"/>
        </tpls>
      </m>
      <m in="0">
        <tpls c="5">
          <tpl hier="0" item="8"/>
          <tpl fld="2" item="4"/>
          <tpl fld="3" item="11"/>
          <tpl fld="1" item="0"/>
          <tpl hier="19" item="9"/>
        </tpls>
      </m>
      <m in="0">
        <tpls c="5">
          <tpl hier="0" item="8"/>
          <tpl fld="2" item="4"/>
          <tpl fld="3" item="15"/>
          <tpl fld="1" item="0"/>
          <tpl hier="19" item="9"/>
        </tpls>
      </m>
      <m in="0">
        <tpls c="5">
          <tpl hier="0" item="8"/>
          <tpl fld="2" item="4"/>
          <tpl fld="3" item="19"/>
          <tpl fld="1" item="0"/>
          <tpl hier="19" item="9"/>
        </tpls>
      </m>
      <m in="0">
        <tpls c="5">
          <tpl hier="0" item="8"/>
          <tpl fld="2" item="4"/>
          <tpl fld="3" item="23"/>
          <tpl fld="1" item="0"/>
          <tpl hier="19" item="9"/>
        </tpls>
      </m>
      <m in="0">
        <tpls c="5">
          <tpl hier="0" item="8"/>
          <tpl fld="2" item="4"/>
          <tpl fld="3" item="27"/>
          <tpl fld="1" item="0"/>
          <tpl hier="19" item="9"/>
        </tpls>
      </m>
      <m in="0">
        <tpls c="5">
          <tpl hier="0" item="8"/>
          <tpl fld="2" item="4"/>
          <tpl fld="3" item="31"/>
          <tpl fld="1" item="0"/>
          <tpl hier="19" item="9"/>
        </tpls>
      </m>
      <m in="0">
        <tpls c="5">
          <tpl hier="0" item="8"/>
          <tpl fld="2" item="4"/>
          <tpl fld="3" item="35"/>
          <tpl fld="1" item="0"/>
          <tpl hier="19" item="9"/>
        </tpls>
      </m>
      <m in="0">
        <tpls c="5">
          <tpl hier="0" item="8"/>
          <tpl fld="2" item="4"/>
          <tpl fld="3" item="39"/>
          <tpl fld="1" item="0"/>
          <tpl hier="19" item="9"/>
        </tpls>
      </m>
      <m in="0">
        <tpls c="5">
          <tpl hier="0" item="8"/>
          <tpl fld="2" item="4"/>
          <tpl fld="3" item="43"/>
          <tpl fld="1" item="0"/>
          <tpl hier="19" item="9"/>
        </tpls>
      </m>
      <m in="0">
        <tpls c="5">
          <tpl hier="0" item="8"/>
          <tpl fld="2" item="4"/>
          <tpl fld="3" item="47"/>
          <tpl fld="1" item="0"/>
          <tpl hier="19" item="9"/>
        </tpls>
      </m>
      <m in="0">
        <tpls c="5">
          <tpl hier="0" item="8"/>
          <tpl fld="2" item="4"/>
          <tpl fld="3" item="51"/>
          <tpl fld="1" item="0"/>
          <tpl hier="19" item="9"/>
        </tpls>
      </m>
      <m in="0">
        <tpls c="5">
          <tpl hier="0" item="8"/>
          <tpl fld="2" item="4"/>
          <tpl fld="3" item="55"/>
          <tpl fld="1" item="0"/>
          <tpl hier="19" item="9"/>
        </tpls>
      </m>
      <m in="0">
        <tpls c="5">
          <tpl hier="0" item="8"/>
          <tpl fld="2" item="4"/>
          <tpl fld="3" item="59"/>
          <tpl fld="1" item="0"/>
          <tpl hier="19" item="9"/>
        </tpls>
      </m>
      <m in="0">
        <tpls c="5">
          <tpl hier="0" item="10"/>
          <tpl fld="2" item="4"/>
          <tpl fld="3" item="42"/>
          <tpl fld="1" item="0"/>
          <tpl hier="19" item="9"/>
        </tpls>
      </m>
      <m in="0">
        <tpls c="5">
          <tpl hier="0" item="10"/>
          <tpl fld="2" item="4"/>
          <tpl fld="3" item="38"/>
          <tpl fld="1" item="0"/>
          <tpl hier="19" item="9"/>
        </tpls>
      </m>
      <m in="0">
        <tpls c="5">
          <tpl hier="0" item="10"/>
          <tpl fld="2" item="4"/>
          <tpl fld="3" item="34"/>
          <tpl fld="1" item="0"/>
          <tpl hier="19" item="9"/>
        </tpls>
      </m>
      <m in="0">
        <tpls c="5">
          <tpl hier="0" item="10"/>
          <tpl fld="2" item="4"/>
          <tpl fld="3" item="30"/>
          <tpl fld="1" item="0"/>
          <tpl hier="19" item="9"/>
        </tpls>
      </m>
      <m in="0">
        <tpls c="5">
          <tpl hier="0" item="10"/>
          <tpl fld="2" item="4"/>
          <tpl fld="3" item="26"/>
          <tpl fld="1" item="0"/>
          <tpl hier="19" item="9"/>
        </tpls>
      </m>
      <m in="0">
        <tpls c="5">
          <tpl hier="0" item="10"/>
          <tpl fld="2" item="4"/>
          <tpl fld="3" item="22"/>
          <tpl fld="1" item="0"/>
          <tpl hier="19" item="9"/>
        </tpls>
      </m>
      <m in="0">
        <tpls c="5">
          <tpl hier="0" item="10"/>
          <tpl fld="2" item="4"/>
          <tpl fld="3" item="18"/>
          <tpl fld="1" item="0"/>
          <tpl hier="19" item="9"/>
        </tpls>
      </m>
      <m in="0">
        <tpls c="5">
          <tpl hier="0" item="10"/>
          <tpl fld="2" item="4"/>
          <tpl fld="3" item="14"/>
          <tpl fld="1" item="0"/>
          <tpl hier="19" item="9"/>
        </tpls>
      </m>
      <m in="0">
        <tpls c="5">
          <tpl hier="0" item="10"/>
          <tpl fld="2" item="3"/>
          <tpl fld="3" item="10"/>
          <tpl fld="1" item="0"/>
          <tpl hier="19" item="9"/>
        </tpls>
      </m>
      <m in="0">
        <tpls c="5">
          <tpl hier="0" item="10"/>
          <tpl fld="2" item="1"/>
          <tpl fld="3" item="6"/>
          <tpl fld="1" item="0"/>
          <tpl hier="19" item="9"/>
        </tpls>
      </m>
      <m in="0">
        <tpls c="5">
          <tpl hier="0" item="10"/>
          <tpl fld="2" item="0"/>
          <tpl fld="3" item="2"/>
          <tpl fld="1" item="0"/>
          <tpl hier="19" item="9"/>
        </tpls>
      </m>
      <m in="0">
        <tpls c="5">
          <tpl hier="0" item="10"/>
          <tpl fld="2" item="4"/>
          <tpl fld="3" item="53"/>
          <tpl fld="1" item="0"/>
          <tpl hier="19" item="9"/>
        </tpls>
      </m>
      <m in="0">
        <tpls c="5">
          <tpl hier="0" item="10"/>
          <tpl fld="2" item="4"/>
          <tpl fld="3" item="49"/>
          <tpl fld="1" item="0"/>
          <tpl hier="19" item="9"/>
        </tpls>
      </m>
      <m in="0">
        <tpls c="5">
          <tpl hier="0" item="10"/>
          <tpl fld="2" item="4"/>
          <tpl fld="3" item="45"/>
          <tpl fld="1" item="0"/>
          <tpl hier="19" item="9"/>
        </tpls>
      </m>
      <m in="0">
        <tpls c="5">
          <tpl hier="0" item="10"/>
          <tpl fld="2" item="4"/>
          <tpl fld="3" item="41"/>
          <tpl fld="1" item="0"/>
          <tpl hier="19" item="9"/>
        </tpls>
      </m>
      <m in="0">
        <tpls c="5">
          <tpl hier="0" item="10"/>
          <tpl fld="2" item="4"/>
          <tpl fld="3" item="37"/>
          <tpl fld="1" item="0"/>
          <tpl hier="19" item="9"/>
        </tpls>
      </m>
      <m in="0">
        <tpls c="5">
          <tpl hier="0" item="10"/>
          <tpl fld="2" item="4"/>
          <tpl fld="3" item="33"/>
          <tpl fld="1" item="0"/>
          <tpl hier="19" item="9"/>
        </tpls>
      </m>
      <m in="0">
        <tpls c="5">
          <tpl hier="0" item="10"/>
          <tpl fld="2" item="4"/>
          <tpl fld="3" item="29"/>
          <tpl fld="1" item="0"/>
          <tpl hier="19" item="9"/>
        </tpls>
      </m>
      <m in="0">
        <tpls c="5">
          <tpl hier="0" item="10"/>
          <tpl fld="2" item="4"/>
          <tpl fld="3" item="25"/>
          <tpl fld="1" item="0"/>
          <tpl hier="19" item="9"/>
        </tpls>
      </m>
      <m in="0">
        <tpls c="5">
          <tpl hier="0" item="10"/>
          <tpl fld="2" item="4"/>
          <tpl fld="3" item="21"/>
          <tpl fld="1" item="0"/>
          <tpl hier="19" item="9"/>
        </tpls>
      </m>
      <m in="0">
        <tpls c="5">
          <tpl hier="0" item="10"/>
          <tpl fld="2" item="4"/>
          <tpl fld="3" item="17"/>
          <tpl fld="1" item="0"/>
          <tpl hier="19" item="9"/>
        </tpls>
      </m>
      <m in="0">
        <tpls c="5">
          <tpl hier="0" item="10"/>
          <tpl fld="2" item="4"/>
          <tpl fld="3" item="13"/>
          <tpl fld="1" item="0"/>
          <tpl hier="19" item="9"/>
        </tpls>
      </m>
      <m in="0">
        <tpls c="5">
          <tpl hier="0" item="10"/>
          <tpl fld="2" item="2"/>
          <tpl fld="3" item="9"/>
          <tpl fld="1" item="0"/>
          <tpl hier="19" item="9"/>
        </tpls>
      </m>
      <m in="0">
        <tpls c="5">
          <tpl hier="0" item="10"/>
          <tpl fld="2" item="1"/>
          <tpl fld="3" item="5"/>
          <tpl fld="1" item="0"/>
          <tpl hier="19" item="9"/>
        </tpls>
      </m>
      <m in="0">
        <tpls c="5">
          <tpl hier="0" item="10"/>
          <tpl fld="2" item="0"/>
          <tpl fld="3" item="1"/>
          <tpl fld="1" item="0"/>
          <tpl hier="19" item="9"/>
        </tpls>
      </m>
      <m in="0">
        <tpls c="5">
          <tpl hier="0" item="10"/>
          <tpl fld="2" item="4"/>
          <tpl fld="3" item="58"/>
          <tpl fld="1" item="0"/>
          <tpl hier="19" item="9"/>
        </tpls>
      </m>
      <m in="0">
        <tpls c="5">
          <tpl hier="0" item="10"/>
          <tpl fld="2" item="4"/>
          <tpl fld="3" item="56"/>
          <tpl fld="1" item="0"/>
          <tpl hier="19" item="9"/>
        </tpls>
      </m>
      <m in="0">
        <tpls c="5">
          <tpl hier="0" item="10"/>
          <tpl fld="2" item="4"/>
          <tpl fld="3" item="54"/>
          <tpl fld="1" item="0"/>
          <tpl hier="19" item="9"/>
        </tpls>
      </m>
      <m in="0">
        <tpls c="5">
          <tpl hier="0" item="10"/>
          <tpl fld="2" item="4"/>
          <tpl fld="3" item="50"/>
          <tpl fld="1" item="0"/>
          <tpl hier="19" item="9"/>
        </tpls>
      </m>
      <m in="0">
        <tpls c="5">
          <tpl hier="0" item="10"/>
          <tpl fld="2" item="4"/>
          <tpl fld="3" item="46"/>
          <tpl fld="1" item="0"/>
          <tpl hier="19" item="9"/>
        </tpls>
      </m>
      <m in="0">
        <tpls c="5">
          <tpl hier="0" item="10"/>
          <tpl fld="2" item="4"/>
          <tpl fld="3" item="44"/>
          <tpl fld="1" item="0"/>
          <tpl hier="19" item="9"/>
        </tpls>
      </m>
      <m in="0">
        <tpls c="5">
          <tpl hier="0" item="10"/>
          <tpl fld="2" item="4"/>
          <tpl fld="3" item="36"/>
          <tpl fld="1" item="0"/>
          <tpl hier="19" item="9"/>
        </tpls>
      </m>
      <m in="0">
        <tpls c="5">
          <tpl hier="0" item="10"/>
          <tpl fld="2" item="4"/>
          <tpl fld="3" item="28"/>
          <tpl fld="1" item="0"/>
          <tpl hier="19" item="9"/>
        </tpls>
      </m>
      <m in="0">
        <tpls c="5">
          <tpl hier="0" item="10"/>
          <tpl fld="2" item="4"/>
          <tpl fld="3" item="20"/>
          <tpl fld="1" item="0"/>
          <tpl hier="19" item="9"/>
        </tpls>
      </m>
      <m in="0">
        <tpls c="5">
          <tpl hier="0" item="10"/>
          <tpl fld="2" item="4"/>
          <tpl fld="3" item="12"/>
          <tpl fld="1" item="0"/>
          <tpl hier="19" item="9"/>
        </tpls>
      </m>
      <m in="0">
        <tpls c="5">
          <tpl hier="0" item="10"/>
          <tpl fld="2" item="0"/>
          <tpl fld="3" item="4"/>
          <tpl fld="1" item="0"/>
          <tpl hier="19" item="9"/>
        </tpls>
      </m>
      <m in="0">
        <tpls c="5">
          <tpl hier="0" item="10"/>
          <tpl fld="2" item="4"/>
          <tpl fld="3" item="52"/>
          <tpl fld="1" item="0"/>
          <tpl hier="19" item="9"/>
        </tpls>
      </m>
      <m in="0">
        <tpls c="5">
          <tpl hier="0" item="10"/>
          <tpl fld="2" item="4"/>
          <tpl fld="3" item="48"/>
          <tpl fld="1" item="0"/>
          <tpl hier="19" item="9"/>
        </tpls>
      </m>
      <m in="0">
        <tpls c="5">
          <tpl hier="0" item="10"/>
          <tpl fld="2" item="4"/>
          <tpl fld="3" item="40"/>
          <tpl fld="1" item="0"/>
          <tpl hier="19" item="9"/>
        </tpls>
      </m>
      <m in="0">
        <tpls c="5">
          <tpl hier="0" item="10"/>
          <tpl fld="2" item="4"/>
          <tpl fld="3" item="32"/>
          <tpl fld="1" item="0"/>
          <tpl hier="19" item="9"/>
        </tpls>
      </m>
      <m in="0">
        <tpls c="5">
          <tpl hier="0" item="10"/>
          <tpl fld="2" item="4"/>
          <tpl fld="3" item="24"/>
          <tpl fld="1" item="0"/>
          <tpl hier="19" item="9"/>
        </tpls>
      </m>
      <m in="0">
        <tpls c="5">
          <tpl hier="0" item="10"/>
          <tpl fld="2" item="4"/>
          <tpl fld="3" item="16"/>
          <tpl fld="1" item="0"/>
          <tpl hier="19" item="9"/>
        </tpls>
      </m>
      <m in="0">
        <tpls c="5">
          <tpl hier="0" item="10"/>
          <tpl fld="2" item="2"/>
          <tpl fld="3" item="8"/>
          <tpl fld="1" item="0"/>
          <tpl hier="19" item="9"/>
        </tpls>
      </m>
      <m in="0">
        <tpls c="5">
          <tpl hier="0" item="10"/>
          <tpl fld="2" item="0"/>
          <tpl fld="3" item="0"/>
          <tpl fld="1" item="0"/>
          <tpl hier="19" item="9"/>
        </tpls>
      </m>
      <m in="0">
        <tpls c="5">
          <tpl hier="0" item="10"/>
          <tpl fld="2" item="4"/>
          <tpl fld="3" item="57"/>
          <tpl fld="1" item="0"/>
          <tpl hier="19" item="9"/>
        </tpls>
      </m>
      <m in="0">
        <tpls c="5">
          <tpl hier="0" item="10"/>
          <tpl fld="2" item="0"/>
          <tpl fld="3" item="3"/>
          <tpl fld="1" item="0"/>
          <tpl hier="19" item="9"/>
        </tpls>
      </m>
      <m in="0">
        <tpls c="5">
          <tpl hier="0" item="10"/>
          <tpl fld="2" item="2"/>
          <tpl fld="3" item="7"/>
          <tpl fld="1" item="0"/>
          <tpl hier="19" item="9"/>
        </tpls>
      </m>
      <m in="0">
        <tpls c="5">
          <tpl hier="0" item="10"/>
          <tpl fld="2" item="4"/>
          <tpl fld="3" item="11"/>
          <tpl fld="1" item="0"/>
          <tpl hier="19" item="9"/>
        </tpls>
      </m>
      <m in="0">
        <tpls c="5">
          <tpl hier="0" item="10"/>
          <tpl fld="2" item="4"/>
          <tpl fld="3" item="15"/>
          <tpl fld="1" item="0"/>
          <tpl hier="19" item="9"/>
        </tpls>
      </m>
      <m in="0">
        <tpls c="5">
          <tpl hier="0" item="10"/>
          <tpl fld="2" item="4"/>
          <tpl fld="3" item="19"/>
          <tpl fld="1" item="0"/>
          <tpl hier="19" item="9"/>
        </tpls>
      </m>
      <m in="0">
        <tpls c="5">
          <tpl hier="0" item="10"/>
          <tpl fld="2" item="4"/>
          <tpl fld="3" item="23"/>
          <tpl fld="1" item="0"/>
          <tpl hier="19" item="9"/>
        </tpls>
      </m>
      <m in="0">
        <tpls c="5">
          <tpl hier="0" item="10"/>
          <tpl fld="2" item="4"/>
          <tpl fld="3" item="27"/>
          <tpl fld="1" item="0"/>
          <tpl hier="19" item="9"/>
        </tpls>
      </m>
      <m in="0">
        <tpls c="5">
          <tpl hier="0" item="10"/>
          <tpl fld="2" item="4"/>
          <tpl fld="3" item="31"/>
          <tpl fld="1" item="0"/>
          <tpl hier="19" item="9"/>
        </tpls>
      </m>
      <m in="0">
        <tpls c="5">
          <tpl hier="0" item="10"/>
          <tpl fld="2" item="4"/>
          <tpl fld="3" item="35"/>
          <tpl fld="1" item="0"/>
          <tpl hier="19" item="9"/>
        </tpls>
      </m>
      <m in="0">
        <tpls c="5">
          <tpl hier="0" item="10"/>
          <tpl fld="2" item="4"/>
          <tpl fld="3" item="39"/>
          <tpl fld="1" item="0"/>
          <tpl hier="19" item="9"/>
        </tpls>
      </m>
      <m in="0">
        <tpls c="5">
          <tpl hier="0" item="10"/>
          <tpl fld="2" item="4"/>
          <tpl fld="3" item="43"/>
          <tpl fld="1" item="0"/>
          <tpl hier="19" item="9"/>
        </tpls>
      </m>
      <m in="0">
        <tpls c="5">
          <tpl hier="0" item="10"/>
          <tpl fld="2" item="4"/>
          <tpl fld="3" item="47"/>
          <tpl fld="1" item="0"/>
          <tpl hier="19" item="9"/>
        </tpls>
      </m>
      <m in="0">
        <tpls c="5">
          <tpl hier="0" item="10"/>
          <tpl fld="2" item="4"/>
          <tpl fld="3" item="51"/>
          <tpl fld="1" item="0"/>
          <tpl hier="19" item="9"/>
        </tpls>
      </m>
      <m in="0">
        <tpls c="5">
          <tpl hier="0" item="10"/>
          <tpl fld="2" item="4"/>
          <tpl fld="3" item="55"/>
          <tpl fld="1" item="0"/>
          <tpl hier="19" item="9"/>
        </tpls>
      </m>
      <m in="0">
        <tpls c="5">
          <tpl hier="0" item="10"/>
          <tpl fld="2" item="4"/>
          <tpl fld="3" item="59"/>
          <tpl fld="1" item="0"/>
          <tpl hier="19" item="9"/>
        </tpls>
      </m>
      <n v="6470064.9824987119" in="0">
        <tpls c="5">
          <tpl hier="0" item="11"/>
          <tpl fld="2" item="4"/>
          <tpl fld="3" item="42"/>
          <tpl fld="1" item="0"/>
          <tpl hier="19" item="9"/>
        </tpls>
      </n>
      <n v="4967491.2524991268" in="0">
        <tpls c="5">
          <tpl hier="0" item="11"/>
          <tpl fld="2" item="4"/>
          <tpl fld="3" item="38"/>
          <tpl fld="1" item="0"/>
          <tpl hier="19" item="9"/>
        </tpls>
      </n>
      <n v="4628127.6299991189" in="0">
        <tpls c="5">
          <tpl hier="0" item="11"/>
          <tpl fld="2" item="4"/>
          <tpl fld="3" item="34"/>
          <tpl fld="1" item="0"/>
          <tpl hier="19" item="9"/>
        </tpls>
      </n>
      <n v="9488177.7374974098" in="0">
        <tpls c="5">
          <tpl hier="0" item="11"/>
          <tpl fld="2" item="4"/>
          <tpl fld="3" item="30"/>
          <tpl fld="1" item="0"/>
          <tpl hier="19" item="9"/>
        </tpls>
      </n>
      <n v="6918840.4424984735" in="0">
        <tpls c="5">
          <tpl hier="0" item="11"/>
          <tpl fld="2" item="4"/>
          <tpl fld="3" item="26"/>
          <tpl fld="1" item="0"/>
          <tpl hier="19" item="9"/>
        </tpls>
      </n>
      <n v="10579862.684997108" in="0">
        <tpls c="5">
          <tpl hier="0" item="11"/>
          <tpl fld="2" item="4"/>
          <tpl fld="3" item="22"/>
          <tpl fld="1" item="0"/>
          <tpl hier="19" item="9"/>
        </tpls>
      </n>
      <n v="276779.63250000286" in="0">
        <tpls c="5">
          <tpl hier="0" item="11"/>
          <tpl fld="2" item="4"/>
          <tpl fld="3" item="18"/>
          <tpl fld="1" item="0"/>
          <tpl hier="19" item="9"/>
        </tpls>
      </n>
      <n v="12867362.287496176" in="0">
        <tpls c="5">
          <tpl hier="0" item="11"/>
          <tpl fld="2" item="4"/>
          <tpl fld="3" item="14"/>
          <tpl fld="1" item="0"/>
          <tpl hier="19" item="9"/>
        </tpls>
      </n>
      <n v="152334504.00001791" in="0">
        <tpls c="5">
          <tpl hier="0" item="11"/>
          <tpl fld="2" item="3"/>
          <tpl fld="3" item="10"/>
          <tpl fld="1" item="0"/>
          <tpl hier="19" item="9"/>
        </tpls>
      </n>
      <n v="38354039.009999953" in="0">
        <tpls c="5">
          <tpl hier="0" item="11"/>
          <tpl fld="2" item="1"/>
          <tpl fld="3" item="6"/>
          <tpl fld="1" item="0"/>
          <tpl hier="19" item="9"/>
        </tpls>
      </n>
      <n v="6809143.9500000244" in="0">
        <tpls c="5">
          <tpl hier="0" item="11"/>
          <tpl fld="2" item="0"/>
          <tpl fld="3" item="2"/>
          <tpl fld="1" item="0"/>
          <tpl hier="19" item="9"/>
        </tpls>
      </n>
      <n v="5936716.4324985594" in="0">
        <tpls c="5">
          <tpl hier="0" item="11"/>
          <tpl fld="2" item="4"/>
          <tpl fld="3" item="53"/>
          <tpl fld="1" item="0"/>
          <tpl hier="19" item="9"/>
        </tpls>
      </n>
      <n v="7719015.8849979863" in="0">
        <tpls c="5">
          <tpl hier="0" item="11"/>
          <tpl fld="2" item="4"/>
          <tpl fld="3" item="49"/>
          <tpl fld="1" item="0"/>
          <tpl hier="19" item="9"/>
        </tpls>
      </n>
      <n v="10426374.524997013" in="0">
        <tpls c="5">
          <tpl hier="0" item="11"/>
          <tpl fld="2" item="4"/>
          <tpl fld="3" item="45"/>
          <tpl fld="1" item="0"/>
          <tpl hier="19" item="9"/>
        </tpls>
      </n>
      <n v="5751267.8999988576" in="0">
        <tpls c="5">
          <tpl hier="0" item="11"/>
          <tpl fld="2" item="4"/>
          <tpl fld="3" item="41"/>
          <tpl fld="1" item="0"/>
          <tpl hier="19" item="9"/>
        </tpls>
      </n>
      <n v="3721308.4649995067" in="0">
        <tpls c="5">
          <tpl hier="0" item="11"/>
          <tpl fld="2" item="4"/>
          <tpl fld="3" item="37"/>
          <tpl fld="1" item="0"/>
          <tpl hier="19" item="9"/>
        </tpls>
      </n>
      <n v="13743195.007496044" in="0">
        <tpls c="5">
          <tpl hier="0" item="11"/>
          <tpl fld="2" item="4"/>
          <tpl fld="3" item="33"/>
          <tpl fld="1" item="0"/>
          <tpl hier="19" item="9"/>
        </tpls>
      </n>
      <n v="6697944.6449985392" in="0">
        <tpls c="5">
          <tpl hier="0" item="11"/>
          <tpl fld="2" item="4"/>
          <tpl fld="3" item="29"/>
          <tpl fld="1" item="0"/>
          <tpl hier="19" item="9"/>
        </tpls>
      </n>
      <n v="13550496.067495909" in="0">
        <tpls c="5">
          <tpl hier="0" item="11"/>
          <tpl fld="2" item="4"/>
          <tpl fld="3" item="25"/>
          <tpl fld="1" item="0"/>
          <tpl hier="19" item="9"/>
        </tpls>
      </n>
      <n v="15053476.042495288" in="0">
        <tpls c="5">
          <tpl hier="0" item="11"/>
          <tpl fld="2" item="4"/>
          <tpl fld="3" item="21"/>
          <tpl fld="1" item="0"/>
          <tpl hier="19" item="9"/>
        </tpls>
      </n>
      <n v="7092328.4774982333" in="0">
        <tpls c="5">
          <tpl hier="0" item="11"/>
          <tpl fld="2" item="4"/>
          <tpl fld="3" item="17"/>
          <tpl fld="1" item="0"/>
          <tpl hier="19" item="9"/>
        </tpls>
      </n>
      <n v="5897731.2974987123" in="0">
        <tpls c="5">
          <tpl hier="0" item="11"/>
          <tpl fld="2" item="4"/>
          <tpl fld="3" item="13"/>
          <tpl fld="1" item="0"/>
          <tpl hier="19" item="9"/>
        </tpls>
      </n>
      <n v="129162567.24001575" in="0">
        <tpls c="5">
          <tpl hier="0" item="11"/>
          <tpl fld="2" item="2"/>
          <tpl fld="3" item="9"/>
          <tpl fld="1" item="0"/>
          <tpl hier="19" item="9"/>
        </tpls>
      </n>
      <n v="164849937.84002879" in="0">
        <tpls c="5">
          <tpl hier="0" item="11"/>
          <tpl fld="2" item="1"/>
          <tpl fld="3" item="5"/>
          <tpl fld="1" item="0"/>
          <tpl hier="19" item="9"/>
        </tpls>
      </n>
      <n v="10153379.88000004" in="0">
        <tpls c="5">
          <tpl hier="0" item="11"/>
          <tpl fld="2" item="0"/>
          <tpl fld="3" item="1"/>
          <tpl fld="1" item="0"/>
          <tpl hier="19" item="9"/>
        </tpls>
      </n>
      <n v="5404473.9524988802" in="0">
        <tpls c="5">
          <tpl hier="0" item="11"/>
          <tpl fld="2" item="4"/>
          <tpl fld="3" item="58"/>
          <tpl fld="1" item="0"/>
          <tpl hier="19" item="9"/>
        </tpls>
      </n>
      <n v="15197457.344994871" in="0">
        <tpls c="5">
          <tpl hier="0" item="11"/>
          <tpl fld="2" item="4"/>
          <tpl fld="3" item="56"/>
          <tpl fld="1" item="0"/>
          <tpl hier="19" item="9"/>
        </tpls>
      </n>
      <n v="15076014.502495402" in="0">
        <tpls c="5">
          <tpl hier="0" item="11"/>
          <tpl fld="2" item="4"/>
          <tpl fld="3" item="54"/>
          <tpl fld="1" item="0"/>
          <tpl hier="19" item="9"/>
        </tpls>
      </n>
      <n v="3332624.0849997057" in="0">
        <tpls c="5">
          <tpl hier="0" item="11"/>
          <tpl fld="2" item="4"/>
          <tpl fld="3" item="50"/>
          <tpl fld="1" item="0"/>
          <tpl hier="19" item="9"/>
        </tpls>
      </n>
      <n v="7234201.7474979311" in="0">
        <tpls c="5">
          <tpl hier="0" item="11"/>
          <tpl fld="2" item="4"/>
          <tpl fld="3" item="46"/>
          <tpl fld="1" item="0"/>
          <tpl hier="19" item="9"/>
        </tpls>
      </n>
      <n v="26284893.810021073" in="0">
        <tpls c="5">
          <tpl hier="0" item="11"/>
          <tpl fld="2" item="4"/>
          <tpl fld="3" item="44"/>
          <tpl fld="1" item="0"/>
          <tpl hier="19" item="9"/>
        </tpls>
      </n>
      <n v="17143690.72499441" in="0">
        <tpls c="5">
          <tpl hier="0" item="11"/>
          <tpl fld="2" item="4"/>
          <tpl fld="3" item="36"/>
          <tpl fld="1" item="0"/>
          <tpl hier="19" item="9"/>
        </tpls>
      </n>
      <n v="9187793.264997296" in="0">
        <tpls c="5">
          <tpl hier="0" item="11"/>
          <tpl fld="2" item="4"/>
          <tpl fld="3" item="28"/>
          <tpl fld="1" item="0"/>
          <tpl hier="19" item="9"/>
        </tpls>
      </n>
      <n v="42394880.53502734" in="0">
        <tpls c="5">
          <tpl hier="0" item="11"/>
          <tpl fld="2" item="4"/>
          <tpl fld="3" item="20"/>
          <tpl fld="1" item="0"/>
          <tpl hier="19" item="9"/>
        </tpls>
      </n>
      <n v="7838597.5499978866" in="0">
        <tpls c="5">
          <tpl hier="0" item="11"/>
          <tpl fld="2" item="4"/>
          <tpl fld="3" item="12"/>
          <tpl fld="1" item="0"/>
          <tpl hier="19" item="9"/>
        </tpls>
      </n>
      <n v="1033148.9699999995" in="0">
        <tpls c="5">
          <tpl hier="0" item="11"/>
          <tpl fld="2" item="0"/>
          <tpl fld="3" item="4"/>
          <tpl fld="1" item="0"/>
          <tpl hier="19" item="9"/>
        </tpls>
      </n>
      <n v="49354997.684983723" in="0">
        <tpls c="5">
          <tpl hier="0" item="11"/>
          <tpl fld="2" item="4"/>
          <tpl fld="3" item="52"/>
          <tpl fld="1" item="0"/>
          <tpl hier="19" item="9"/>
        </tpls>
      </n>
      <n v="1760732.400000033" in="0">
        <tpls c="5">
          <tpl hier="0" item="11"/>
          <tpl fld="2" item="4"/>
          <tpl fld="3" item="48"/>
          <tpl fld="1" item="0"/>
          <tpl hier="19" item="9"/>
        </tpls>
      </n>
      <n v="12572895.247496422" in="0">
        <tpls c="5">
          <tpl hier="0" item="11"/>
          <tpl fld="2" item="4"/>
          <tpl fld="3" item="40"/>
          <tpl fld="1" item="0"/>
          <tpl hier="19" item="9"/>
        </tpls>
      </n>
      <n v="13057903.372496247" in="0">
        <tpls c="5">
          <tpl hier="0" item="11"/>
          <tpl fld="2" item="4"/>
          <tpl fld="3" item="32"/>
          <tpl fld="1" item="0"/>
          <tpl hier="19" item="9"/>
        </tpls>
      </n>
      <n v="24909338.107513465" in="0">
        <tpls c="5">
          <tpl hier="0" item="11"/>
          <tpl fld="2" item="4"/>
          <tpl fld="3" item="24"/>
          <tpl fld="1" item="0"/>
          <tpl hier="19" item="9"/>
        </tpls>
      </n>
      <n v="14523717.337495178" in="0">
        <tpls c="5">
          <tpl hier="0" item="11"/>
          <tpl fld="2" item="4"/>
          <tpl fld="3" item="16"/>
          <tpl fld="1" item="0"/>
          <tpl hier="19" item="9"/>
        </tpls>
      </n>
      <n v="35685835.920000985" in="0">
        <tpls c="5">
          <tpl hier="0" item="11"/>
          <tpl fld="2" item="2"/>
          <tpl fld="3" item="8"/>
          <tpl fld="1" item="0"/>
          <tpl hier="19" item="9"/>
        </tpls>
      </n>
      <n v="14736812.580000091" in="0">
        <tpls c="5">
          <tpl hier="0" item="11"/>
          <tpl fld="2" item="0"/>
          <tpl fld="3" item="0"/>
          <tpl fld="1" item="0"/>
          <tpl hier="19" item="9"/>
        </tpls>
      </n>
      <n v="17126129.789995458" in="0">
        <tpls c="5">
          <tpl hier="0" item="11"/>
          <tpl fld="2" item="4"/>
          <tpl fld="3" item="57"/>
          <tpl fld="1" item="0"/>
          <tpl hier="19" item="9"/>
        </tpls>
      </n>
      <n v="14933119.320000069" in="0">
        <tpls c="5">
          <tpl hier="0" item="11"/>
          <tpl fld="2" item="0"/>
          <tpl fld="3" item="3"/>
          <tpl fld="1" item="0"/>
          <tpl hier="19" item="9"/>
        </tpls>
      </n>
      <n v="40665154.319999866" in="0">
        <tpls c="5">
          <tpl hier="0" item="11"/>
          <tpl fld="2" item="2"/>
          <tpl fld="3" item="7"/>
          <tpl fld="1" item="0"/>
          <tpl hier="19" item="9"/>
        </tpls>
      </n>
      <n v="1946759.3775000537" in="0">
        <tpls c="5">
          <tpl hier="0" item="11"/>
          <tpl fld="2" item="4"/>
          <tpl fld="3" item="11"/>
          <tpl fld="1" item="0"/>
          <tpl hier="19" item="9"/>
        </tpls>
      </n>
      <n v="59050160.662448399" in="0">
        <tpls c="5">
          <tpl hier="0" item="11"/>
          <tpl fld="2" item="4"/>
          <tpl fld="3" item="15"/>
          <tpl fld="1" item="0"/>
          <tpl hier="19" item="9"/>
        </tpls>
      </n>
      <n v="1826176.2750000295" in="0">
        <tpls c="5">
          <tpl hier="0" item="11"/>
          <tpl fld="2" item="4"/>
          <tpl fld="3" item="19"/>
          <tpl fld="1" item="0"/>
          <tpl hier="19" item="9"/>
        </tpls>
      </n>
      <n v="5009025.1574988719" in="0">
        <tpls c="5">
          <tpl hier="0" item="11"/>
          <tpl fld="2" item="4"/>
          <tpl fld="3" item="23"/>
          <tpl fld="1" item="0"/>
          <tpl hier="19" item="9"/>
        </tpls>
      </n>
      <n v="7741070.0324977599" in="0">
        <tpls c="5">
          <tpl hier="0" item="11"/>
          <tpl fld="2" item="4"/>
          <tpl fld="3" item="27"/>
          <tpl fld="1" item="0"/>
          <tpl hier="19" item="9"/>
        </tpls>
      </n>
      <n v="18011223.562495619" in="0">
        <tpls c="5">
          <tpl hier="0" item="11"/>
          <tpl fld="2" item="4"/>
          <tpl fld="3" item="31"/>
          <tpl fld="1" item="0"/>
          <tpl hier="19" item="9"/>
        </tpls>
      </n>
      <n v="4075995.314999355" in="0">
        <tpls c="5">
          <tpl hier="0" item="11"/>
          <tpl fld="2" item="4"/>
          <tpl fld="3" item="35"/>
          <tpl fld="1" item="0"/>
          <tpl hier="19" item="9"/>
        </tpls>
      </n>
      <n v="334957.66500000254" in="0">
        <tpls c="5">
          <tpl hier="0" item="11"/>
          <tpl fld="2" item="4"/>
          <tpl fld="3" item="39"/>
          <tpl fld="1" item="0"/>
          <tpl hier="19" item="9"/>
        </tpls>
      </n>
      <n v="26279583.120023426" in="0">
        <tpls c="5">
          <tpl hier="0" item="11"/>
          <tpl fld="2" item="4"/>
          <tpl fld="3" item="43"/>
          <tpl fld="1" item="0"/>
          <tpl hier="19" item="9"/>
        </tpls>
      </n>
      <n v="27264447.262525517" in="0">
        <tpls c="5">
          <tpl hier="0" item="11"/>
          <tpl fld="2" item="4"/>
          <tpl fld="3" item="47"/>
          <tpl fld="1" item="0"/>
          <tpl hier="19" item="9"/>
        </tpls>
      </n>
      <n v="12694541.999996252" in="0">
        <tpls c="5">
          <tpl hier="0" item="11"/>
          <tpl fld="2" item="4"/>
          <tpl fld="3" item="51"/>
          <tpl fld="1" item="0"/>
          <tpl hier="19" item="9"/>
        </tpls>
      </n>
      <n v="437467.2750000027" in="0">
        <tpls c="5">
          <tpl hier="0" item="11"/>
          <tpl fld="2" item="4"/>
          <tpl fld="3" item="55"/>
          <tpl fld="1" item="0"/>
          <tpl hier="19" item="9"/>
        </tpls>
      </n>
      <n v="3027094.4024997307" in="0">
        <tpls c="5">
          <tpl hier="0" item="11"/>
          <tpl fld="2" item="4"/>
          <tpl fld="3" item="59"/>
          <tpl fld="1" item="0"/>
          <tpl hier="19" item="9"/>
        </tpls>
      </n>
      <n v="385220.22000000346" in="0">
        <tpls c="5">
          <tpl hier="0" item="11"/>
          <tpl fld="2" item="4"/>
          <tpl fld="3" item="42"/>
          <tpl fld="1" item="0"/>
          <tpl hier="19" item="12"/>
        </tpls>
      </n>
      <n v="154131.38999999996" in="0">
        <tpls c="5">
          <tpl hier="0" item="11"/>
          <tpl fld="2" item="4"/>
          <tpl fld="3" item="38"/>
          <tpl fld="1" item="0"/>
          <tpl hier="19" item="12"/>
        </tpls>
      </n>
      <n v="109897.40999999955" in="0">
        <tpls c="5">
          <tpl hier="0" item="11"/>
          <tpl fld="2" item="4"/>
          <tpl fld="3" item="34"/>
          <tpl fld="1" item="0"/>
          <tpl hier="19" item="12"/>
        </tpls>
      </n>
      <n v="318849.19500000338" in="0">
        <tpls c="5">
          <tpl hier="0" item="11"/>
          <tpl fld="2" item="4"/>
          <tpl fld="3" item="30"/>
          <tpl fld="1" item="0"/>
          <tpl hier="19" item="12"/>
        </tpls>
      </n>
      <n v="222705.26250000196" in="0">
        <tpls c="5">
          <tpl hier="0" item="11"/>
          <tpl fld="2" item="4"/>
          <tpl fld="3" item="26"/>
          <tpl fld="1" item="0"/>
          <tpl hier="19" item="12"/>
        </tpls>
      </n>
      <n v="266124.70500000281" in="0">
        <tpls c="5">
          <tpl hier="0" item="11"/>
          <tpl fld="2" item="4"/>
          <tpl fld="3" item="22"/>
          <tpl fld="1" item="0"/>
          <tpl hier="19" item="12"/>
        </tpls>
      </n>
      <n v="24047.309999999983" in="0">
        <tpls c="5">
          <tpl hier="0" item="11"/>
          <tpl fld="2" item="4"/>
          <tpl fld="3" item="18"/>
          <tpl fld="1" item="0"/>
          <tpl hier="19" item="12"/>
        </tpls>
      </n>
      <n v="700138.79250000266" in="0">
        <tpls c="5">
          <tpl hier="0" item="11"/>
          <tpl fld="2" item="4"/>
          <tpl fld="3" item="14"/>
          <tpl fld="1" item="0"/>
          <tpl hier="19" item="12"/>
        </tpls>
      </n>
      <n v="5178875.9400000395" in="0">
        <tpls c="5">
          <tpl hier="0" item="11"/>
          <tpl fld="2" item="3"/>
          <tpl fld="3" item="10"/>
          <tpl fld="1" item="0"/>
          <tpl hier="19" item="12"/>
        </tpls>
      </n>
      <n v="1002490.0199999994" in="0">
        <tpls c="5">
          <tpl hier="0" item="11"/>
          <tpl fld="2" item="1"/>
          <tpl fld="3" item="6"/>
          <tpl fld="1" item="0"/>
          <tpl hier="19" item="12"/>
        </tpls>
      </n>
      <n v="222546.86999999997" in="0">
        <tpls c="5">
          <tpl hier="0" item="11"/>
          <tpl fld="2" item="0"/>
          <tpl fld="3" item="2"/>
          <tpl fld="1" item="0"/>
          <tpl hier="19" item="12"/>
        </tpls>
      </n>
      <n v="517936.0200000038" in="0">
        <tpls c="5">
          <tpl hier="0" item="11"/>
          <tpl fld="2" item="4"/>
          <tpl fld="3" item="53"/>
          <tpl fld="1" item="0"/>
          <tpl hier="19" item="12"/>
        </tpls>
      </n>
      <n v="250052.56500000227" in="0">
        <tpls c="5">
          <tpl hier="0" item="11"/>
          <tpl fld="2" item="4"/>
          <tpl fld="3" item="49"/>
          <tpl fld="1" item="0"/>
          <tpl hier="19" item="12"/>
        </tpls>
      </n>
      <n v="286833.80250000319" in="0">
        <tpls c="5">
          <tpl hier="0" item="11"/>
          <tpl fld="2" item="4"/>
          <tpl fld="3" item="45"/>
          <tpl fld="1" item="0"/>
          <tpl hier="19" item="12"/>
        </tpls>
      </n>
      <n v="333765.18000000255" in="0">
        <tpls c="5">
          <tpl hier="0" item="11"/>
          <tpl fld="2" item="4"/>
          <tpl fld="3" item="41"/>
          <tpl fld="1" item="0"/>
          <tpl hier="19" item="12"/>
        </tpls>
      </n>
      <n v="96073.424999999581" in="0">
        <tpls c="5">
          <tpl hier="0" item="11"/>
          <tpl fld="2" item="4"/>
          <tpl fld="3" item="37"/>
          <tpl fld="1" item="0"/>
          <tpl hier="19" item="12"/>
        </tpls>
      </n>
      <n v="419570.97000000294" in="0">
        <tpls c="5">
          <tpl hier="0" item="11"/>
          <tpl fld="2" item="4"/>
          <tpl fld="3" item="33"/>
          <tpl fld="1" item="0"/>
          <tpl hier="19" item="12"/>
        </tpls>
      </n>
      <n v="276932.9850000029" in="0">
        <tpls c="5">
          <tpl hier="0" item="11"/>
          <tpl fld="2" item="4"/>
          <tpl fld="3" item="29"/>
          <tpl fld="1" item="0"/>
          <tpl hier="19" item="12"/>
        </tpls>
      </n>
      <n v="323113.08750000375" in="0">
        <tpls c="5">
          <tpl hier="0" item="11"/>
          <tpl fld="2" item="4"/>
          <tpl fld="3" item="25"/>
          <tpl fld="1" item="0"/>
          <tpl hier="19" item="12"/>
        </tpls>
      </n>
      <n v="558826.53750000428" in="0">
        <tpls c="5">
          <tpl hier="0" item="11"/>
          <tpl fld="2" item="4"/>
          <tpl fld="3" item="21"/>
          <tpl fld="1" item="0"/>
          <tpl hier="19" item="12"/>
        </tpls>
      </n>
      <n v="314602.36500000377" in="0">
        <tpls c="5">
          <tpl hier="0" item="11"/>
          <tpl fld="2" item="4"/>
          <tpl fld="3" item="17"/>
          <tpl fld="1" item="0"/>
          <tpl hier="19" item="12"/>
        </tpls>
      </n>
      <n v="186336.6225000011" in="0">
        <tpls c="5">
          <tpl hier="0" item="11"/>
          <tpl fld="2" item="4"/>
          <tpl fld="3" item="13"/>
          <tpl fld="1" item="0"/>
          <tpl hier="19" item="12"/>
        </tpls>
      </n>
      <n v="3562140.9600000288" in="0">
        <tpls c="5">
          <tpl hier="0" item="11"/>
          <tpl fld="2" item="2"/>
          <tpl fld="3" item="9"/>
          <tpl fld="1" item="0"/>
          <tpl hier="19" item="12"/>
        </tpls>
      </n>
      <n v="5604178.860000072" in="0">
        <tpls c="5">
          <tpl hier="0" item="11"/>
          <tpl fld="2" item="1"/>
          <tpl fld="3" item="5"/>
          <tpl fld="1" item="0"/>
          <tpl hier="19" item="12"/>
        </tpls>
      </n>
      <n v="376605.81" in="0">
        <tpls c="5">
          <tpl hier="0" item="11"/>
          <tpl fld="2" item="0"/>
          <tpl fld="3" item="1"/>
          <tpl fld="1" item="0"/>
          <tpl hier="19" item="12"/>
        </tpls>
      </n>
      <n v="169191.43500000043" in="0">
        <tpls c="5">
          <tpl hier="0" item="11"/>
          <tpl fld="2" item="4"/>
          <tpl fld="3" item="58"/>
          <tpl fld="1" item="0"/>
          <tpl hier="19" item="12"/>
        </tpls>
      </n>
      <n v="1497353.8125000151" in="0">
        <tpls c="5">
          <tpl hier="0" item="11"/>
          <tpl fld="2" item="4"/>
          <tpl fld="3" item="56"/>
          <tpl fld="1" item="0"/>
          <tpl hier="19" item="12"/>
        </tpls>
      </n>
      <n v="643645.06500000518" in="0">
        <tpls c="5">
          <tpl hier="0" item="11"/>
          <tpl fld="2" item="4"/>
          <tpl fld="3" item="54"/>
          <tpl fld="1" item="0"/>
          <tpl hier="19" item="12"/>
        </tpls>
      </n>
      <n v="110257.71749999965" in="0">
        <tpls c="5">
          <tpl hier="0" item="11"/>
          <tpl fld="2" item="4"/>
          <tpl fld="3" item="50"/>
          <tpl fld="1" item="0"/>
          <tpl hier="19" item="12"/>
        </tpls>
      </n>
      <n v="902929.02000000782" in="0">
        <tpls c="5">
          <tpl hier="0" item="11"/>
          <tpl fld="2" item="4"/>
          <tpl fld="3" item="46"/>
          <tpl fld="1" item="0"/>
          <tpl hier="19" item="12"/>
        </tpls>
      </n>
      <n v="625110.88500000571" in="0">
        <tpls c="5">
          <tpl hier="0" item="11"/>
          <tpl fld="2" item="4"/>
          <tpl fld="3" item="44"/>
          <tpl fld="1" item="0"/>
          <tpl hier="19" item="12"/>
        </tpls>
      </n>
      <n v="702036.98250000493" in="0">
        <tpls c="5">
          <tpl hier="0" item="11"/>
          <tpl fld="2" item="4"/>
          <tpl fld="3" item="36"/>
          <tpl fld="1" item="0"/>
          <tpl hier="19" item="12"/>
        </tpls>
      </n>
      <n v="162566.09250000061" in="0">
        <tpls c="5">
          <tpl hier="0" item="11"/>
          <tpl fld="2" item="4"/>
          <tpl fld="3" item="28"/>
          <tpl fld="1" item="0"/>
          <tpl hier="19" item="12"/>
        </tpls>
      </n>
      <n v="1463738.2725000074" in="0">
        <tpls c="5">
          <tpl hier="0" item="11"/>
          <tpl fld="2" item="4"/>
          <tpl fld="3" item="20"/>
          <tpl fld="1" item="0"/>
          <tpl hier="19" item="12"/>
        </tpls>
      </n>
      <n v="260004.83250000258" in="0">
        <tpls c="5">
          <tpl hier="0" item="11"/>
          <tpl fld="2" item="4"/>
          <tpl fld="3" item="12"/>
          <tpl fld="1" item="0"/>
          <tpl hier="19" item="12"/>
        </tpls>
      </n>
      <n v="44096.22" in="0">
        <tpls c="5">
          <tpl hier="0" item="11"/>
          <tpl fld="2" item="0"/>
          <tpl fld="3" item="4"/>
          <tpl fld="1" item="0"/>
          <tpl hier="19" item="12"/>
        </tpls>
      </n>
      <n v="1414749.4200000078" in="0">
        <tpls c="5">
          <tpl hier="0" item="11"/>
          <tpl fld="2" item="4"/>
          <tpl fld="3" item="52"/>
          <tpl fld="1" item="0"/>
          <tpl hier="19" item="12"/>
        </tpls>
      </n>
      <n v="70768.845000000001" in="0">
        <tpls c="5">
          <tpl hier="0" item="11"/>
          <tpl fld="2" item="4"/>
          <tpl fld="3" item="48"/>
          <tpl fld="1" item="0"/>
          <tpl hier="19" item="12"/>
        </tpls>
      </n>
      <n v="594525.0675000035" in="0">
        <tpls c="5">
          <tpl hier="0" item="11"/>
          <tpl fld="2" item="4"/>
          <tpl fld="3" item="40"/>
          <tpl fld="1" item="0"/>
          <tpl hier="19" item="12"/>
        </tpls>
      </n>
      <n v="453908.12250000361" in="0">
        <tpls c="5">
          <tpl hier="0" item="11"/>
          <tpl fld="2" item="4"/>
          <tpl fld="3" item="32"/>
          <tpl fld="1" item="0"/>
          <tpl hier="19" item="12"/>
        </tpls>
      </n>
      <n v="623861.12250000483" in="0">
        <tpls c="5">
          <tpl hier="0" item="11"/>
          <tpl fld="2" item="4"/>
          <tpl fld="3" item="24"/>
          <tpl fld="1" item="0"/>
          <tpl hier="19" item="12"/>
        </tpls>
      </n>
      <n v="1194805.920000005" in="0">
        <tpls c="5">
          <tpl hier="0" item="11"/>
          <tpl fld="2" item="4"/>
          <tpl fld="3" item="16"/>
          <tpl fld="1" item="0"/>
          <tpl hier="19" item="12"/>
        </tpls>
      </n>
      <n v="823232.3399999995" in="0">
        <tpls c="5">
          <tpl hier="0" item="11"/>
          <tpl fld="2" item="2"/>
          <tpl fld="3" item="8"/>
          <tpl fld="1" item="0"/>
          <tpl hier="19" item="12"/>
        </tpls>
      </n>
      <n v="455519.60999999987" in="0">
        <tpls c="5">
          <tpl hier="0" item="11"/>
          <tpl fld="2" item="0"/>
          <tpl fld="3" item="0"/>
          <tpl fld="1" item="0"/>
          <tpl hier="19" item="12"/>
        </tpls>
      </n>
      <n v="457272.37500000326" in="0">
        <tpls c="5">
          <tpl hier="0" item="11"/>
          <tpl fld="2" item="4"/>
          <tpl fld="3" item="57"/>
          <tpl fld="1" item="0"/>
          <tpl hier="19" item="12"/>
        </tpls>
      </n>
      <n v="568944.80999999994" in="0">
        <tpls c="5">
          <tpl hier="0" item="11"/>
          <tpl fld="2" item="0"/>
          <tpl fld="3" item="3"/>
          <tpl fld="1" item="0"/>
          <tpl hier="19" item="12"/>
        </tpls>
      </n>
      <n v="1101895.199999999" in="0">
        <tpls c="5">
          <tpl hier="0" item="11"/>
          <tpl fld="2" item="2"/>
          <tpl fld="3" item="7"/>
          <tpl fld="1" item="0"/>
          <tpl hier="19" item="12"/>
        </tpls>
      </n>
      <n v="299773.32000000204" in="0">
        <tpls c="5">
          <tpl hier="0" item="11"/>
          <tpl fld="2" item="4"/>
          <tpl fld="3" item="11"/>
          <tpl fld="1" item="0"/>
          <tpl hier="19" item="12"/>
        </tpls>
      </n>
      <n v="5231164.889999005" in="0">
        <tpls c="5">
          <tpl hier="0" item="11"/>
          <tpl fld="2" item="4"/>
          <tpl fld="3" item="15"/>
          <tpl fld="1" item="0"/>
          <tpl hier="19" item="12"/>
        </tpls>
      </n>
      <n v="49344.48750000001" in="0">
        <tpls c="5">
          <tpl hier="0" item="11"/>
          <tpl fld="2" item="4"/>
          <tpl fld="3" item="19"/>
          <tpl fld="1" item="0"/>
          <tpl hier="19" item="12"/>
        </tpls>
      </n>
      <n v="441659.45250000287" in="0">
        <tpls c="5">
          <tpl hier="0" item="11"/>
          <tpl fld="2" item="4"/>
          <tpl fld="3" item="23"/>
          <tpl fld="1" item="0"/>
          <tpl hier="19" item="12"/>
        </tpls>
      </n>
      <n v="180495.57750000097" in="0">
        <tpls c="5">
          <tpl hier="0" item="11"/>
          <tpl fld="2" item="4"/>
          <tpl fld="3" item="27"/>
          <tpl fld="1" item="0"/>
          <tpl hier="19" item="12"/>
        </tpls>
      </n>
      <n v="589720.32000000461" in="0">
        <tpls c="5">
          <tpl hier="0" item="11"/>
          <tpl fld="2" item="4"/>
          <tpl fld="3" item="31"/>
          <tpl fld="1" item="0"/>
          <tpl hier="19" item="12"/>
        </tpls>
      </n>
      <n v="324662.20500000368" in="0">
        <tpls c="5">
          <tpl hier="0" item="11"/>
          <tpl fld="2" item="4"/>
          <tpl fld="3" item="35"/>
          <tpl fld="1" item="0"/>
          <tpl hier="19" item="12"/>
        </tpls>
      </n>
      <n v="21286.019999999986" in="0">
        <tpls c="5">
          <tpl hier="0" item="11"/>
          <tpl fld="2" item="4"/>
          <tpl fld="3" item="39"/>
          <tpl fld="1" item="0"/>
          <tpl hier="19" item="12"/>
        </tpls>
      </n>
      <n v="1203337.5375000029" in="0">
        <tpls c="5">
          <tpl hier="0" item="11"/>
          <tpl fld="2" item="4"/>
          <tpl fld="3" item="43"/>
          <tpl fld="1" item="0"/>
          <tpl hier="19" item="12"/>
        </tpls>
      </n>
      <n v="1076034.3825000101" in="0">
        <tpls c="5">
          <tpl hier="0" item="11"/>
          <tpl fld="2" item="4"/>
          <tpl fld="3" item="47"/>
          <tpl fld="1" item="0"/>
          <tpl hier="19" item="12"/>
        </tpls>
      </n>
      <n v="431572.99500000331" in="0">
        <tpls c="5">
          <tpl hier="0" item="11"/>
          <tpl fld="2" item="4"/>
          <tpl fld="3" item="51"/>
          <tpl fld="1" item="0"/>
          <tpl hier="19" item="12"/>
        </tpls>
      </n>
      <n v="36547.139999999963" in="0">
        <tpls c="5">
          <tpl hier="0" item="11"/>
          <tpl fld="2" item="4"/>
          <tpl fld="3" item="55"/>
          <tpl fld="1" item="0"/>
          <tpl hier="19" item="12"/>
        </tpls>
      </n>
      <n v="131687.69249999957" in="0">
        <tpls c="5">
          <tpl hier="0" item="11"/>
          <tpl fld="2" item="4"/>
          <tpl fld="3" item="59"/>
          <tpl fld="1" item="0"/>
          <tpl hier="19" item="12"/>
        </tpls>
      </n>
    </entries>
    <sets count="13">
      <set count="1826" maxRank="1" setDefinition="{[Calendar].[Date].Levels(1).Members}">
        <tpls c="1">
          <tpl fld="0" item="0"/>
        </tpls>
      </set>
      <set count="1" maxRank="1" setDefinition="{[Products].[Product Hierarchy].[All]}">
        <tpls c="1">
          <tpl hier="19" item="4294967295"/>
        </tpls>
      </set>
      <set count="31" maxRank="1" setDefinition="Filter({[Calendar].[Date].Levels(1).Members}, ([Calendar].[Date].CurrentMember.MemberValue&gt;=CDate(&quot;2015-07-01&quot;) AND [Calendar].[Date].CurrentMember.MemberValue&lt;CDate(&quot;2015-08-01&quot;)))">
        <tpls c="1">
          <tpl fld="0" item="1"/>
        </tpls>
      </set>
      <set count="92" maxRank="1" setDefinition="Filter({[Calendar].[Date].Levels(1).Members}, ([Calendar].[Date].CurrentMember.MemberValue&gt;=CDate(&quot;2015-07-01&quot;) AND [Calendar].[Date].CurrentMember.MemberValue&lt;CDate(&quot;2015-10-01&quot;)))">
        <tpls c="1">
          <tpl fld="0" item="1"/>
        </tpls>
      </set>
      <set count="30" maxRank="1" setDefinition="Filter({[Calendar].[Date].Levels(1).Members}, ([Calendar].[Date].CurrentMember.MemberValue&gt;=CDate(&quot;2015-09-01&quot;) AND [Calendar].[Date].CurrentMember.MemberValue&lt;CDate(&quot;2015-10-01&quot;)))">
        <tpls c="1">
          <tpl fld="0" item="2"/>
        </tpls>
      </set>
      <set count="31" maxRank="1" setDefinition="Filter({[Calendar].[Date].Levels(1).Members}, ([Calendar].[Date].CurrentMember.MemberValue&gt;=CDate(&quot;2015-10-01&quot;) AND [Calendar].[Date].CurrentMember.MemberValue&lt;CDate(&quot;2015-11-01&quot;)))">
        <tpls c="1">
          <tpl fld="0" item="3"/>
        </tpls>
      </set>
      <set count="30" maxRank="1" setDefinition="Filter({[Calendar].[Date].Levels(1).Members}, ([Calendar].[Date].CurrentMember.MemberValue&gt;=CDate(&quot;2015-11-01&quot;) AND [Calendar].[Date].CurrentMember.MemberValue&lt;CDate(&quot;2015-12-01&quot;)))">
        <tpls c="1">
          <tpl fld="0" item="4"/>
        </tpls>
      </set>
      <set count="61" maxRank="1" setDefinition="Filter({[Calendar].[Date].Levels(1).Members}, ([Calendar].[Date].CurrentMember.MemberValue&gt;=CDate(&quot;2015-10-01&quot;) AND [Calendar].[Date].CurrentMember.MemberValue&lt;CDate(&quot;2015-12-01&quot;)))">
        <tpls c="1">
          <tpl fld="0" item="3"/>
        </tpls>
      </set>
      <set count="61" maxRank="1" setDefinition="Filter({[Calendar].[Date].Levels(1).Members}, ([Calendar].[Date].CurrentMember.MemberValue&gt;=CDate(&quot;2015-08-01&quot;) AND [Calendar].[Date].CurrentMember.MemberValue&lt;CDate(&quot;2015-10-01&quot;)))">
        <tpls c="1">
          <tpl fld="0" item="5"/>
        </tpls>
      </set>
      <set count="3" maxRank="1" setDefinition="{[Products].[Product Hierarchy].[Category].&amp;[Rural],[Products].[Product Hierarchy].[Category].&amp;[Urban],[Products].[Product Hierarchy].[Category].&amp;[Youth]}">
        <tpls c="1">
          <tpl fld="4" item="0"/>
        </tpls>
      </set>
      <set count="153" maxRank="1" setDefinition="Filter({[Calendar].[Date].Levels(1).Members}, ([Calendar].[Date].CurrentMember.MemberValue&gt;=CDate(&quot;2015-08-01&quot;) AND [Calendar].[Date].CurrentMember.MemberValue&lt;CDate(&quot;2016-01-01&quot;)))">
        <tpls c="1">
          <tpl fld="0" item="5"/>
        </tpls>
      </set>
      <set count="1826" maxRank="1" setDefinition="Filter({[Calendar].[Date].Levels(1).Members}, ([Calendar].[Date].CurrentMember.MemberValue&gt;=CDate(&quot;2011-01-01&quot;) AND [Calendar].[Date].CurrentMember.MemberValue&lt;CDate(&quot;2016-01-01&quot;)))">
        <tpls c="1">
          <tpl fld="0" item="0"/>
        </tpls>
      </set>
      <set count="1" maxRank="1" setDefinition="{[Products].[Product Hierarchy].[Category].&amp;[Mix].&amp;[All Season]}">
        <tpls c="1">
          <tpl fld="5" item="0"/>
        </tpls>
      </set>
    </sets>
    <queryCache count="66">
      <query mdx="[Measures].[Total Sales]">
        <tpls c="1">
          <tpl fld="1" item="0"/>
        </tpls>
      </query>
      <query mdx="[Locations].[Country].&amp;[Canada]">
        <tpls c="1">
          <tpl fld="2" item="0"/>
        </tpls>
      </query>
      <query mdx="[Locations].[State].&amp;[Alberta]">
        <tpls c="1">
          <tpl fld="3" item="0"/>
        </tpls>
      </query>
      <query mdx="[Locations].[State].&amp;[British Columbia]">
        <tpls c="1">
          <tpl fld="3" item="1"/>
        </tpls>
      </query>
      <query mdx="[Locations].[State].&amp;[Manitoba]">
        <tpls c="1">
          <tpl fld="3" item="2"/>
        </tpls>
      </query>
      <query mdx="[Locations].[State].&amp;[Ontario]">
        <tpls c="1">
          <tpl fld="3" item="3"/>
        </tpls>
      </query>
      <query mdx="[Locations].[State].&amp;[Quebec]">
        <tpls c="1">
          <tpl fld="3" item="4"/>
        </tpls>
      </query>
      <query mdx="[Locations].[Country].&amp;[France]">
        <tpls c="1">
          <tpl fld="2" item="1"/>
        </tpls>
      </query>
      <query mdx="[Locations].[State].&amp;[Île-de-France]">
        <tpls c="1">
          <tpl fld="3" item="5"/>
        </tpls>
      </query>
      <query mdx="[Locations].[State].&amp;[Provence-Alpes-Côte d'Azur]">
        <tpls c="1">
          <tpl fld="3" item="6"/>
        </tpls>
      </query>
      <query mdx="[Locations].[Country].&amp;[Germany]">
        <tpls c="1">
          <tpl fld="2" item="2"/>
        </tpls>
      </query>
      <query mdx="[Locations].[State].&amp;[Berlin]">
        <tpls c="1">
          <tpl fld="3" item="7"/>
        </tpls>
      </query>
      <query mdx="[Locations].[State].&amp;[Hamburg]">
        <tpls c="1">
          <tpl fld="3" item="8"/>
        </tpls>
      </query>
      <query mdx="[Locations].[State].&amp;[Nordrhein-Westfalen]">
        <tpls c="1">
          <tpl fld="3" item="9"/>
        </tpls>
      </query>
      <query mdx="[Locations].[Country].&amp;[Mexico]">
        <tpls c="1">
          <tpl fld="2" item="3"/>
        </tpls>
      </query>
      <query mdx="[Locations].[State].&amp;[Distrito Federal]">
        <tpls c="1">
          <tpl fld="3" item="10"/>
        </tpls>
      </query>
      <query mdx="[Locations].[Country].&amp;[USA]">
        <tpls c="1">
          <tpl fld="2" item="4"/>
        </tpls>
      </query>
      <query mdx="[Locations].[State].&amp;[AK]">
        <tpls c="1">
          <tpl fld="3" item="11"/>
        </tpls>
      </query>
      <query mdx="[Locations].[State].&amp;[AL]">
        <tpls c="1">
          <tpl fld="3" item="12"/>
        </tpls>
      </query>
      <query mdx="[Locations].[State].&amp;[AR]">
        <tpls c="1">
          <tpl fld="3" item="13"/>
        </tpls>
      </query>
      <query mdx="[Locations].[State].&amp;[AZ]">
        <tpls c="1">
          <tpl fld="3" item="14"/>
        </tpls>
      </query>
      <query mdx="[Locations].[State].&amp;[CA]">
        <tpls c="1">
          <tpl fld="3" item="15"/>
        </tpls>
      </query>
      <query mdx="[Locations].[State].&amp;[CO]">
        <tpls c="1">
          <tpl fld="3" item="16"/>
        </tpls>
      </query>
      <query mdx="[Locations].[State].&amp;[CT]">
        <tpls c="1">
          <tpl fld="3" item="17"/>
        </tpls>
      </query>
      <query mdx="[Locations].[State].&amp;[DC]">
        <tpls c="1">
          <tpl fld="3" item="18"/>
        </tpls>
      </query>
      <query mdx="[Locations].[State].&amp;[DE]">
        <tpls c="1">
          <tpl fld="3" item="19"/>
        </tpls>
      </query>
      <query mdx="[Locations].[State].&amp;[FL]">
        <tpls c="1">
          <tpl fld="3" item="20"/>
        </tpls>
      </query>
      <query mdx="[Locations].[State].&amp;[GA]">
        <tpls c="1">
          <tpl fld="3" item="21"/>
        </tpls>
      </query>
      <query mdx="[Locations].[State].&amp;[IA]">
        <tpls c="1">
          <tpl fld="3" item="22"/>
        </tpls>
      </query>
      <query mdx="[Locations].[State].&amp;[ID]">
        <tpls c="1">
          <tpl fld="3" item="23"/>
        </tpls>
      </query>
      <query mdx="[Locations].[State].&amp;[IL]">
        <tpls c="1">
          <tpl fld="3" item="24"/>
        </tpls>
      </query>
      <query mdx="[Locations].[State].&amp;[IN]">
        <tpls c="1">
          <tpl fld="3" item="25"/>
        </tpls>
      </query>
      <query mdx="[Locations].[State].&amp;[KS]">
        <tpls c="1">
          <tpl fld="3" item="26"/>
        </tpls>
      </query>
      <query mdx="[Locations].[State].&amp;[KY]">
        <tpls c="1">
          <tpl fld="3" item="27"/>
        </tpls>
      </query>
      <query mdx="[Locations].[State].&amp;[LA]">
        <tpls c="1">
          <tpl fld="3" item="28"/>
        </tpls>
      </query>
      <query mdx="[Locations].[State].&amp;[MA]">
        <tpls c="1">
          <tpl fld="3" item="29"/>
        </tpls>
      </query>
      <query mdx="[Locations].[State].&amp;[MD]">
        <tpls c="1">
          <tpl fld="3" item="30"/>
        </tpls>
      </query>
      <query mdx="[Locations].[State].&amp;[MI]">
        <tpls c="1">
          <tpl fld="3" item="31"/>
        </tpls>
      </query>
      <query mdx="[Locations].[State].&amp;[MN]">
        <tpls c="1">
          <tpl fld="3" item="32"/>
        </tpls>
      </query>
      <query mdx="[Locations].[State].&amp;[MO]">
        <tpls c="1">
          <tpl fld="3" item="33"/>
        </tpls>
      </query>
      <query mdx="[Locations].[State].&amp;[MS]">
        <tpls c="1">
          <tpl fld="3" item="34"/>
        </tpls>
      </query>
      <query mdx="[Locations].[State].&amp;[MT]">
        <tpls c="1">
          <tpl fld="3" item="35"/>
        </tpls>
      </query>
      <query mdx="[Locations].[State].&amp;[NC]">
        <tpls c="1">
          <tpl fld="3" item="36"/>
        </tpls>
      </query>
      <query mdx="[Locations].[State].&amp;[ND]">
        <tpls c="1">
          <tpl fld="3" item="37"/>
        </tpls>
      </query>
      <query mdx="[Locations].[State].&amp;[NE]">
        <tpls c="1">
          <tpl fld="3" item="38"/>
        </tpls>
      </query>
      <query mdx="[Locations].[State].&amp;[NH]">
        <tpls c="1">
          <tpl fld="3" item="39"/>
        </tpls>
      </query>
      <query mdx="[Locations].[State].&amp;[NJ]">
        <tpls c="1">
          <tpl fld="3" item="40"/>
        </tpls>
      </query>
      <query mdx="[Locations].[State].&amp;[NM]">
        <tpls c="1">
          <tpl fld="3" item="41"/>
        </tpls>
      </query>
      <query mdx="[Locations].[State].&amp;[NV]">
        <tpls c="1">
          <tpl fld="3" item="42"/>
        </tpls>
      </query>
      <query mdx="[Locations].[State].&amp;[NY]">
        <tpls c="1">
          <tpl fld="3" item="43"/>
        </tpls>
      </query>
      <query mdx="[Locations].[State].&amp;[OH]">
        <tpls c="1">
          <tpl fld="3" item="44"/>
        </tpls>
      </query>
      <query mdx="[Locations].[State].&amp;[OK]">
        <tpls c="1">
          <tpl fld="3" item="45"/>
        </tpls>
      </query>
      <query mdx="[Locations].[State].&amp;[OR]">
        <tpls c="1">
          <tpl fld="3" item="46"/>
        </tpls>
      </query>
      <query mdx="[Locations].[State].&amp;[PA]">
        <tpls c="1">
          <tpl fld="3" item="47"/>
        </tpls>
      </query>
      <query mdx="[Locations].[State].&amp;[RI]">
        <tpls c="1">
          <tpl fld="3" item="48"/>
        </tpls>
      </query>
      <query mdx="[Locations].[State].&amp;[SC]">
        <tpls c="1">
          <tpl fld="3" item="49"/>
        </tpls>
      </query>
      <query mdx="[Locations].[State].&amp;[SD]">
        <tpls c="1">
          <tpl fld="3" item="50"/>
        </tpls>
      </query>
      <query mdx="[Locations].[State].&amp;[TN]">
        <tpls c="1">
          <tpl fld="3" item="51"/>
        </tpls>
      </query>
      <query mdx="[Locations].[State].&amp;[TX]">
        <tpls c="1">
          <tpl fld="3" item="52"/>
        </tpls>
      </query>
      <query mdx="[Locations].[State].&amp;[UT]">
        <tpls c="1">
          <tpl fld="3" item="53"/>
        </tpls>
      </query>
      <query mdx="[Locations].[State].&amp;[VA]">
        <tpls c="1">
          <tpl fld="3" item="54"/>
        </tpls>
      </query>
      <query mdx="[Locations].[State].&amp;[VT]">
        <tpls c="1">
          <tpl fld="3" item="55"/>
        </tpls>
      </query>
      <query mdx="[Locations].[State].&amp;[WA]">
        <tpls c="1">
          <tpl fld="3" item="56"/>
        </tpls>
      </query>
      <query mdx="[Locations].[State].&amp;[WI]">
        <tpls c="1">
          <tpl fld="3" item="57"/>
        </tpls>
      </query>
      <query mdx="[Locations].[State].&amp;[WV]">
        <tpls c="1">
          <tpl fld="3" item="58"/>
        </tpls>
      </query>
      <query mdx="[Locations].[State].&amp;[WY]">
        <tpls c="1">
          <tpl fld="3" item="59"/>
        </tpls>
      </query>
    </queryCache>
    <serverFormats count="1">
      <serverFormat format="\$#,0.00;(\$#,0.00);\$#,0.00"/>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KETULKUMAR​ Padariya" refreshedDate="43511.030501041663" backgroundQuery="1" createdVersion="6" refreshedVersion="6" minRefreshableVersion="3" recordCount="0" supportSubquery="1" supportAdvancedDrill="1">
  <cacheSource type="external" connectionId="8"/>
  <cacheFields count="8">
    <cacheField name="[Calendar].[Month].[Month]" caption="Month" numFmtId="0" hierarchy="4" level="1">
      <sharedItems count="12">
        <s v="January"/>
        <s v="February"/>
        <s v="March"/>
        <s v="April"/>
        <s v="May"/>
        <s v="June"/>
        <s v="July"/>
        <s v="August"/>
        <s v="September"/>
        <s v="October"/>
        <s v="November"/>
        <s v="December"/>
      </sharedItems>
    </cacheField>
    <cacheField name="[Manufacturer].[Manufacturer].[Manufacturer]" caption="Manufacturer" numFmtId="0" hierarchy="15" level="1">
      <sharedItems count="8">
        <s v="Abbas"/>
        <s v="Aliqui"/>
        <s v="Currus"/>
        <s v="Natura"/>
        <s v="Pirum"/>
        <s v="Pomum"/>
        <s v="Quibus"/>
        <s v="Victoria"/>
      </sharedItems>
    </cacheField>
    <cacheField name="[Products].[Category].[Category]" caption="Category" numFmtId="0" hierarchy="16" level="1">
      <sharedItems count="1">
        <s v="Mix"/>
      </sharedItems>
    </cacheField>
    <cacheField name="[Measures].[Total Units]" caption="Total Units" numFmtId="0" hierarchy="34" level="32767"/>
    <cacheField name="[Calendar].[Year].[Year]" caption="Year" numFmtId="0" hierarchy="6" level="1">
      <sharedItems containsSemiMixedTypes="0" containsNonDate="0" containsString="0"/>
    </cacheField>
    <cacheField name="[Products].[Product Hierarchy].[Category]" caption="Category" numFmtId="0" hierarchy="18" level="1">
      <sharedItems containsSemiMixedTypes="0" containsNonDate="0" containsString="0"/>
    </cacheField>
    <cacheField name="[Products].[Product Hierarchy].[Segment]" caption="Segment" numFmtId="0" hierarchy="18" level="2">
      <sharedItems containsSemiMixedTypes="0" containsNonDate="0" containsString="0"/>
    </cacheField>
    <cacheField name="[Products].[Product Hierarchy].[Product]" caption="Product" numFmtId="0" hierarchy="18"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5"/>
        <fieldUsage x="6"/>
        <fieldUsage x="7"/>
      </fieldsUsage>
    </cacheHierarchy>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3"/>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KETULKUMAR​ Padariya" refreshedDate="43511.025567939818"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KETULKUMAR​ Padariya" refreshedDate="43511.02510486111"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3" cacheId="210" applyNumberFormats="0" applyBorderFormats="0" applyFontFormats="0" applyPatternFormats="0" applyAlignmentFormats="0" applyWidthHeightFormats="1" dataCaption="Values" tag="cf607043-48cf-4c58-b9b3-e161d4b5e54e" updatedVersion="6" minRefreshableVersion="5" useAutoFormatting="1" rowGrandTotals="0" colGrandTotals="0" itemPrintTitles="1" createdVersion="6" indent="0" compact="0" compactData="0" multipleFieldFilters="0">
  <location ref="A3:N12" firstHeaderRow="1" firstDataRow="2" firstDataCol="2" rowPageCount="1" colPageCount="1"/>
  <pivotFields count="8">
    <pivotField axis="axisCol" compact="0" allDrilled="1" outline="0" showAll="0" dataSourceSort="1" defaultSubtotal="0" defaultAttributeDrillState="1">
      <items count="12">
        <item x="0"/>
        <item x="1"/>
        <item x="2"/>
        <item x="3"/>
        <item x="4"/>
        <item x="5"/>
        <item x="6"/>
        <item x="7"/>
        <item x="8"/>
        <item x="9"/>
        <item x="10"/>
        <item x="11"/>
      </items>
      <extLst>
        <ext xmlns:x14="http://schemas.microsoft.com/office/spreadsheetml/2009/9/main" uri="{2946ED86-A175-432a-8AC1-64E0C546D7DE}">
          <x14:pivotField fillDownLabels="1"/>
        </ext>
      </extLst>
    </pivotField>
    <pivotField axis="axisRow" compact="0" allDrilled="1" outline="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 axis="axisRow" compact="0" allDrilled="1" outline="0" showAll="0" dataSourceSort="1" defaultSubtotal="0" defaultAttributeDrillState="1">
      <items count="1">
        <item x="0"/>
      </items>
      <extLst>
        <ext xmlns:x14="http://schemas.microsoft.com/office/spreadsheetml/2009/9/main" uri="{2946ED86-A175-432a-8AC1-64E0C546D7DE}">
          <x14:pivotField fillDownLabels="1"/>
        </ext>
      </extLst>
    </pivotField>
    <pivotField dataField="1" compact="0" outline="0" showAll="0">
      <extLst>
        <ext xmlns:x14="http://schemas.microsoft.com/office/spreadsheetml/2009/9/main" uri="{2946ED86-A175-432a-8AC1-64E0C546D7DE}">
          <x14:pivotField fillDownLabels="1"/>
        </ext>
      </extLst>
    </pivotField>
    <pivotField axis="axisPage" compact="0" allDrilled="1" outline="0" showAll="0" dataSourceSort="1" defaultSubtotal="0" defaultAttributeDrillState="1">
      <extLst>
        <ext xmlns:x14="http://schemas.microsoft.com/office/spreadsheetml/2009/9/main" uri="{2946ED86-A175-432a-8AC1-64E0C546D7DE}">
          <x14:pivotField fillDownLabels="1"/>
        </ext>
      </extLst>
    </pivotField>
    <pivotField compact="0" allDrilled="1" outline="0" showAll="0" dataSourceSort="1">
      <extLst>
        <ext xmlns:x14="http://schemas.microsoft.com/office/spreadsheetml/2009/9/main" uri="{2946ED86-A175-432a-8AC1-64E0C546D7DE}">
          <x14:pivotField fillDownLabels="1"/>
        </ext>
      </extLst>
    </pivotField>
    <pivotField compact="0" outline="0" showAll="0" dataSourceSort="1">
      <extLst>
        <ext xmlns:x14="http://schemas.microsoft.com/office/spreadsheetml/2009/9/main" uri="{2946ED86-A175-432a-8AC1-64E0C546D7DE}">
          <x14:pivotField fillDownLabels="1"/>
        </ext>
      </extLst>
    </pivotField>
    <pivotField compact="0" outline="0" showAll="0" dataSourceSort="1">
      <extLst>
        <ext xmlns:x14="http://schemas.microsoft.com/office/spreadsheetml/2009/9/main" uri="{2946ED86-A175-432a-8AC1-64E0C546D7DE}">
          <x14:pivotField fillDownLabels="1"/>
        </ext>
      </extLst>
    </pivotField>
  </pivotFields>
  <rowFields count="2">
    <field x="2"/>
    <field x="1"/>
  </rowFields>
  <rowItems count="8">
    <i>
      <x/>
      <x/>
    </i>
    <i r="1">
      <x v="1"/>
    </i>
    <i r="1">
      <x v="2"/>
    </i>
    <i r="1">
      <x v="3"/>
    </i>
    <i r="1">
      <x v="4"/>
    </i>
    <i r="1">
      <x v="5"/>
    </i>
    <i r="1">
      <x v="6"/>
    </i>
    <i r="1">
      <x v="7"/>
    </i>
  </rowItems>
  <colFields count="1">
    <field x="0"/>
  </colFields>
  <colItems count="12">
    <i>
      <x/>
    </i>
    <i>
      <x v="1"/>
    </i>
    <i>
      <x v="2"/>
    </i>
    <i>
      <x v="3"/>
    </i>
    <i>
      <x v="4"/>
    </i>
    <i>
      <x v="5"/>
    </i>
    <i>
      <x v="6"/>
    </i>
    <i>
      <x v="7"/>
    </i>
    <i>
      <x v="8"/>
    </i>
    <i>
      <x v="9"/>
    </i>
    <i>
      <x v="10"/>
    </i>
    <i>
      <x v="11"/>
    </i>
  </colItems>
  <pageFields count="1">
    <pageField fld="4" hier="6" name="[Calendar].[Year].[All]" cap="All"/>
  </pageFields>
  <dataFields count="1">
    <dataField fld="3" subtotal="count" baseField="0" baseItem="0"/>
  </dataFields>
  <pivotHierarchies count="6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2">
        <member name="[Products].[Product Hierarchy].[Category].&amp;[Mix].&amp;[All Seas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dateBetween" evalOrder="-1" id="3" name="[Calendar].[Date]">
      <autoFilter ref="A1">
        <filterColumn colId="0">
          <customFilters and="1">
            <customFilter operator="greaterThanOrEqual" val="40544"/>
            <customFilter operator="lessThanOrEqual" val="42369"/>
          </customFilters>
        </filterColumn>
      </autoFilter>
      <extLst>
        <ext xmlns:x15="http://schemas.microsoft.com/office/spreadsheetml/2010/11/main" uri="{0605FD5F-26C8-4aeb-8148-2DB25E43C511}">
          <x15:pivotFilter useWholeDay="1"/>
        </ext>
      </extLst>
    </filter>
  </filters>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alendar]"/>
        <x15:activeTabTopLevelEntity name="[Manufacturer]"/>
        <x15:activeTabTopLevelEntity name="[Product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duct_Hierarchy" sourceName="[Products].[Product Hierarchy]">
  <pivotTables>
    <pivotTable tabId="5" name="PivotTable3"/>
  </pivotTables>
  <data>
    <olap pivotCacheId="2">
      <levels count="4">
        <level uniqueName="[Products].[Product Hierarchy].[(All)]" sourceCaption="(All)" count="0"/>
        <level uniqueName="[Products].[Product Hierarchy].[Category]" sourceCaption="Category" count="4">
          <ranges>
            <range startItem="0">
              <i n="[Products].[Product Hierarchy].[Category].&amp;[Mix]" c="Mix"/>
              <i n="[Products].[Product Hierarchy].[Category].&amp;[Rural]" c="Rural"/>
              <i n="[Products].[Product Hierarchy].[Category].&amp;[Urban]" c="Urban"/>
              <i n="[Products].[Product Hierarchy].[Category].&amp;[Youth]" c="Youth"/>
            </range>
          </ranges>
        </level>
        <level uniqueName="[Products].[Product Hierarchy].[Segment]" sourceCaption="Segment" count="9">
          <ranges>
            <range startItem="0">
              <i n="[Products].[Product Hierarchy].[Category].&amp;[Mix].&amp;[All Season]" c="All Season">
                <p n="[Products].[Product Hierarchy].[Category].&amp;[Mix]"/>
              </i>
              <i n="[Products].[Product Hierarchy].[Category].&amp;[Mix].&amp;[Productivity]" c="Productivity">
                <p n="[Products].[Product Hierarchy].[Category].&amp;[Mix]"/>
              </i>
              <i n="[Products].[Product Hierarchy].[Category].&amp;[Rural].&amp;[Productivity]" c="Productivity">
                <p n="[Products].[Product Hierarchy].[Category].&amp;[Rural]"/>
              </i>
              <i n="[Products].[Product Hierarchy].[Category].&amp;[Rural].&amp;[Select]" c="Select">
                <p n="[Products].[Product Hierarchy].[Category].&amp;[Rural]"/>
              </i>
              <i n="[Products].[Product Hierarchy].[Category].&amp;[Urban].&amp;[Convenience]" c="Convenience">
                <p n="[Products].[Product Hierarchy].[Category].&amp;[Urban]"/>
              </i>
              <i n="[Products].[Product Hierarchy].[Category].&amp;[Urban].&amp;[Extreme]" c="Extreme">
                <p n="[Products].[Product Hierarchy].[Category].&amp;[Urban]"/>
              </i>
              <i n="[Products].[Product Hierarchy].[Category].&amp;[Urban].&amp;[Moderation]" c="Moderation">
                <p n="[Products].[Product Hierarchy].[Category].&amp;[Urban]"/>
              </i>
              <i n="[Products].[Product Hierarchy].[Category].&amp;[Urban].&amp;[Regular]" c="Regular">
                <p n="[Products].[Product Hierarchy].[Category].&amp;[Urban]"/>
              </i>
              <i n="[Products].[Product Hierarchy].[Category].&amp;[Youth].&amp;[Youth]" c="Youth">
                <p n="[Products].[Product Hierarchy].[Category].&amp;[Youth]"/>
              </i>
            </range>
          </ranges>
        </level>
        <level uniqueName="[Products].[Product Hierarchy].[Product]" sourceCaption="Product" count="0"/>
      </levels>
      <selections count="1">
        <selection n="[Products].[Product Hierarchy].[Category].&amp;[Mix].&amp;[All Season]">
          <p n="[Products].[Product Hierarchy].[Category].&amp;[Mix]"/>
        </selectio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ategory" cache="Slicer_Product_Hierarchy" caption="Category" columnCount="2" level="1" rowHeight="234950"/>
  <slicer name="Segment" cache="Slicer_Product_Hierarchy" caption="Segment" columnCount="5" level="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name="Timeline_Date" sourceName="[Calendar].[Date]">
  <pivotTables>
    <pivotTable tabId="5" name="PivotTable3"/>
  </pivotTables>
  <state minimalRefreshVersion="6" lastRefreshVersion="6" pivotCacheId="1" filterType="dateBetween">
    <selection startDate="2011-01-01T00:00:00" endDate="2015-12-31T00:00:00"/>
    <bounds startDate="2011-01-01T00:00:00" endDate="201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mc:Ignorable="x">
  <timeline name="Date" cache="Timeline_Date" caption="Date" level="2" selectionLevel="0" scrollPosition="2011-01-01T00:00:00"/>
</timelines>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2"/>
  <sheetViews>
    <sheetView workbookViewId="0">
      <selection activeCell="N6" sqref="N6"/>
    </sheetView>
  </sheetViews>
  <sheetFormatPr defaultRowHeight="14.4" x14ac:dyDescent="0.3"/>
  <cols>
    <col min="1" max="1" width="13.109375" bestFit="1" customWidth="1"/>
    <col min="2" max="2" width="14.88671875" customWidth="1"/>
    <col min="3" max="3" width="9" bestFit="1" customWidth="1"/>
    <col min="4" max="4" width="8.44140625" customWidth="1"/>
    <col min="5" max="5" width="6.44140625" customWidth="1"/>
    <col min="6" max="9" width="5" customWidth="1"/>
    <col min="10" max="10" width="6.88671875" customWidth="1"/>
    <col min="11" max="11" width="10.21875" bestFit="1" customWidth="1"/>
    <col min="12" max="12" width="7.77734375" customWidth="1"/>
    <col min="13" max="13" width="9.88671875" bestFit="1" customWidth="1"/>
    <col min="14" max="14" width="9.5546875" customWidth="1"/>
  </cols>
  <sheetData>
    <row r="1" spans="1:14" x14ac:dyDescent="0.3">
      <c r="A1" s="1" t="s">
        <v>22</v>
      </c>
      <c r="B1" t="s" vm="1">
        <v>23</v>
      </c>
    </row>
    <row r="3" spans="1:14" x14ac:dyDescent="0.3">
      <c r="A3" s="1" t="s">
        <v>21</v>
      </c>
      <c r="C3" s="1" t="s">
        <v>24</v>
      </c>
    </row>
    <row r="4" spans="1:14" x14ac:dyDescent="0.3">
      <c r="A4" s="1" t="s">
        <v>25</v>
      </c>
      <c r="B4" s="1" t="s">
        <v>26</v>
      </c>
      <c r="C4" t="s">
        <v>0</v>
      </c>
      <c r="D4" t="s">
        <v>1</v>
      </c>
      <c r="E4" t="s">
        <v>2</v>
      </c>
      <c r="F4" t="s">
        <v>3</v>
      </c>
      <c r="G4" t="s">
        <v>4</v>
      </c>
      <c r="H4" t="s">
        <v>5</v>
      </c>
      <c r="I4" t="s">
        <v>6</v>
      </c>
      <c r="J4" t="s">
        <v>7</v>
      </c>
      <c r="K4" t="s">
        <v>8</v>
      </c>
      <c r="L4" t="s">
        <v>9</v>
      </c>
      <c r="M4" t="s">
        <v>10</v>
      </c>
      <c r="N4" t="s">
        <v>11</v>
      </c>
    </row>
    <row r="5" spans="1:14" x14ac:dyDescent="0.3">
      <c r="A5" t="s">
        <v>20</v>
      </c>
      <c r="B5" t="s">
        <v>12</v>
      </c>
      <c r="C5" s="2">
        <v>685</v>
      </c>
      <c r="D5" s="2">
        <v>941</v>
      </c>
      <c r="E5" s="2">
        <v>1602</v>
      </c>
      <c r="F5" s="2">
        <v>1888</v>
      </c>
      <c r="G5" s="2">
        <v>1883</v>
      </c>
      <c r="H5" s="2">
        <v>1657</v>
      </c>
      <c r="I5" s="2">
        <v>1054</v>
      </c>
      <c r="J5" s="2">
        <v>917</v>
      </c>
      <c r="K5" s="2">
        <v>878</v>
      </c>
      <c r="L5" s="2">
        <v>836</v>
      </c>
      <c r="M5" s="2">
        <v>594</v>
      </c>
      <c r="N5" s="2">
        <v>746</v>
      </c>
    </row>
    <row r="6" spans="1:14" x14ac:dyDescent="0.3">
      <c r="A6" t="s">
        <v>20</v>
      </c>
      <c r="B6" t="s">
        <v>13</v>
      </c>
      <c r="C6" s="2">
        <v>500</v>
      </c>
      <c r="D6" s="2">
        <v>647</v>
      </c>
      <c r="E6" s="2">
        <v>1026</v>
      </c>
      <c r="F6" s="2">
        <v>1333</v>
      </c>
      <c r="G6" s="2">
        <v>1503</v>
      </c>
      <c r="H6" s="2">
        <v>1355</v>
      </c>
      <c r="I6" s="2">
        <v>634</v>
      </c>
      <c r="J6" s="2">
        <v>654</v>
      </c>
      <c r="K6" s="2">
        <v>552</v>
      </c>
      <c r="L6" s="2">
        <v>420</v>
      </c>
      <c r="M6" s="2">
        <v>365</v>
      </c>
      <c r="N6" s="2">
        <v>435</v>
      </c>
    </row>
    <row r="7" spans="1:14" x14ac:dyDescent="0.3">
      <c r="A7" t="s">
        <v>20</v>
      </c>
      <c r="B7" t="s">
        <v>14</v>
      </c>
      <c r="C7" s="2">
        <v>480</v>
      </c>
      <c r="D7" s="2">
        <v>689</v>
      </c>
      <c r="E7" s="2">
        <v>1620</v>
      </c>
      <c r="F7" s="2">
        <v>1623</v>
      </c>
      <c r="G7" s="2">
        <v>1619</v>
      </c>
      <c r="H7" s="2">
        <v>1288</v>
      </c>
      <c r="I7" s="2">
        <v>895</v>
      </c>
      <c r="J7" s="2">
        <v>975</v>
      </c>
      <c r="K7" s="2">
        <v>603</v>
      </c>
      <c r="L7" s="2">
        <v>588</v>
      </c>
      <c r="M7" s="2">
        <v>437</v>
      </c>
      <c r="N7" s="2">
        <v>267</v>
      </c>
    </row>
    <row r="8" spans="1:14" x14ac:dyDescent="0.3">
      <c r="A8" t="s">
        <v>20</v>
      </c>
      <c r="B8" t="s">
        <v>15</v>
      </c>
      <c r="C8" s="2">
        <v>513</v>
      </c>
      <c r="D8" s="2">
        <v>724</v>
      </c>
      <c r="E8" s="2">
        <v>1228</v>
      </c>
      <c r="F8" s="2">
        <v>1491</v>
      </c>
      <c r="G8" s="2">
        <v>1156</v>
      </c>
      <c r="H8" s="2">
        <v>1018</v>
      </c>
      <c r="I8" s="2">
        <v>744</v>
      </c>
      <c r="J8" s="2">
        <v>571</v>
      </c>
      <c r="K8" s="2">
        <v>405</v>
      </c>
      <c r="L8" s="2">
        <v>364</v>
      </c>
      <c r="M8" s="2">
        <v>260</v>
      </c>
      <c r="N8" s="2">
        <v>288</v>
      </c>
    </row>
    <row r="9" spans="1:14" x14ac:dyDescent="0.3">
      <c r="A9" t="s">
        <v>20</v>
      </c>
      <c r="B9" t="s">
        <v>16</v>
      </c>
      <c r="C9" s="2">
        <v>592</v>
      </c>
      <c r="D9" s="2">
        <v>771</v>
      </c>
      <c r="E9" s="2">
        <v>2020</v>
      </c>
      <c r="F9" s="2">
        <v>1703</v>
      </c>
      <c r="G9" s="2">
        <v>1567</v>
      </c>
      <c r="H9" s="2">
        <v>1898</v>
      </c>
      <c r="I9" s="2">
        <v>1087</v>
      </c>
      <c r="J9" s="2">
        <v>1072</v>
      </c>
      <c r="K9" s="2">
        <v>827</v>
      </c>
      <c r="L9" s="2">
        <v>667</v>
      </c>
      <c r="M9" s="2">
        <v>452</v>
      </c>
      <c r="N9" s="2">
        <v>424</v>
      </c>
    </row>
    <row r="10" spans="1:14" x14ac:dyDescent="0.3">
      <c r="A10" t="s">
        <v>20</v>
      </c>
      <c r="B10" t="s">
        <v>17</v>
      </c>
      <c r="C10" s="2">
        <v>18</v>
      </c>
      <c r="D10" s="2">
        <v>30</v>
      </c>
      <c r="E10" s="2">
        <v>46</v>
      </c>
      <c r="F10" s="2">
        <v>34</v>
      </c>
      <c r="G10" s="2">
        <v>34</v>
      </c>
      <c r="H10" s="2">
        <v>33</v>
      </c>
      <c r="I10" s="2">
        <v>26</v>
      </c>
      <c r="J10" s="2">
        <v>22</v>
      </c>
      <c r="K10" s="2">
        <v>23</v>
      </c>
      <c r="L10" s="2">
        <v>27</v>
      </c>
      <c r="M10" s="2">
        <v>21</v>
      </c>
      <c r="N10" s="2">
        <v>16</v>
      </c>
    </row>
    <row r="11" spans="1:14" x14ac:dyDescent="0.3">
      <c r="A11" t="s">
        <v>20</v>
      </c>
      <c r="B11" t="s">
        <v>18</v>
      </c>
      <c r="C11" s="2">
        <v>555</v>
      </c>
      <c r="D11" s="2">
        <v>528</v>
      </c>
      <c r="E11" s="2">
        <v>994</v>
      </c>
      <c r="F11" s="2">
        <v>1047</v>
      </c>
      <c r="G11" s="2">
        <v>1130</v>
      </c>
      <c r="H11" s="2">
        <v>658</v>
      </c>
      <c r="I11" s="2">
        <v>253</v>
      </c>
      <c r="J11" s="2">
        <v>294</v>
      </c>
      <c r="K11" s="2">
        <v>324</v>
      </c>
      <c r="L11" s="2">
        <v>353</v>
      </c>
      <c r="M11" s="2">
        <v>244</v>
      </c>
      <c r="N11" s="2">
        <v>312</v>
      </c>
    </row>
    <row r="12" spans="1:14" x14ac:dyDescent="0.3">
      <c r="A12" t="s">
        <v>20</v>
      </c>
      <c r="B12" t="s">
        <v>19</v>
      </c>
      <c r="C12" s="2">
        <v>113</v>
      </c>
      <c r="D12" s="2">
        <v>177</v>
      </c>
      <c r="E12" s="2">
        <v>332</v>
      </c>
      <c r="F12" s="2">
        <v>299</v>
      </c>
      <c r="G12" s="2">
        <v>341</v>
      </c>
      <c r="H12" s="2">
        <v>305</v>
      </c>
      <c r="I12" s="2">
        <v>141</v>
      </c>
      <c r="J12" s="2">
        <v>141</v>
      </c>
      <c r="K12" s="2">
        <v>107</v>
      </c>
      <c r="L12" s="2">
        <v>85</v>
      </c>
      <c r="M12" s="2">
        <v>74</v>
      </c>
      <c r="N12" s="2">
        <v>44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61"/>
  <sheetViews>
    <sheetView tabSelected="1" topLeftCell="C1" workbookViewId="0">
      <selection activeCell="N9" sqref="N9"/>
    </sheetView>
  </sheetViews>
  <sheetFormatPr defaultRowHeight="14.4" x14ac:dyDescent="0.3"/>
  <cols>
    <col min="1" max="1" width="15.6640625" customWidth="1"/>
    <col min="2" max="2" width="12.44140625" customWidth="1"/>
    <col min="3" max="3" width="13.109375" customWidth="1"/>
  </cols>
  <sheetData>
    <row r="1" spans="1:3" x14ac:dyDescent="0.3">
      <c r="A1" t="s">
        <v>27</v>
      </c>
      <c r="B1" t="s">
        <v>28</v>
      </c>
      <c r="C1" t="str" vm="32">
        <f>CUBEMEMBER("ThisWorkbookDataModel","[Measures].[Total Sales]")</f>
        <v>Total Sales</v>
      </c>
    </row>
    <row r="2" spans="1:3" x14ac:dyDescent="0.3">
      <c r="A2" t="str" vm="46">
        <f>CUBEMEMBER("ThisWorkbookDataModel","[Locations].[Country].&amp;[Canada]")</f>
        <v>Canada</v>
      </c>
      <c r="B2" t="str" vm="66">
        <f>CUBEMEMBER("ThisWorkbookDataModel",{"[Locations].[Country].&amp;[Canada]","[Locations].[State].&amp;[Alberta]"})</f>
        <v>Alberta</v>
      </c>
      <c r="C2" vm="111">
        <f>CUBEVALUE("ThisWorkbookDataModel",$B2,C$1,Timeline_Date,Slicer_Product_Hierarchy)</f>
        <v>455519.60999999987</v>
      </c>
    </row>
    <row r="3" spans="1:3" x14ac:dyDescent="0.3">
      <c r="A3" t="str" vm="46">
        <f>CUBEMEMBER("ThisWorkbookDataModel","[Locations].[Country].&amp;[Canada]")</f>
        <v>Canada</v>
      </c>
      <c r="B3" t="str" vm="31">
        <f>CUBEMEMBER("ThisWorkbookDataModel",{"[Locations].[Country].&amp;[Canada]","[Locations].[State].&amp;[British Columbia]"})</f>
        <v>British Columbia</v>
      </c>
      <c r="C3" vm="92">
        <f>CUBEVALUE("ThisWorkbookDataModel",$B3,C$1,Timeline_Date,Slicer_Product_Hierarchy)</f>
        <v>376605.81</v>
      </c>
    </row>
    <row r="4" spans="1:3" x14ac:dyDescent="0.3">
      <c r="A4" t="str" vm="46">
        <f>CUBEMEMBER("ThisWorkbookDataModel","[Locations].[Country].&amp;[Canada]")</f>
        <v>Canada</v>
      </c>
      <c r="B4" t="str" vm="43">
        <f>CUBEMEMBER("ThisWorkbookDataModel",{"[Locations].[Country].&amp;[Canada]","[Locations].[State].&amp;[Manitoba]"})</f>
        <v>Manitoba</v>
      </c>
      <c r="C4" vm="78">
        <f>CUBEVALUE("ThisWorkbookDataModel",$B4,C$1,Timeline_Date,Slicer_Product_Hierarchy)</f>
        <v>222546.86999999997</v>
      </c>
    </row>
    <row r="5" spans="1:3" x14ac:dyDescent="0.3">
      <c r="A5" t="str" vm="46">
        <f>CUBEMEMBER("ThisWorkbookDataModel","[Locations].[Country].&amp;[Canada]")</f>
        <v>Canada</v>
      </c>
      <c r="B5" t="str" vm="30">
        <f>CUBEMEMBER("ThisWorkbookDataModel",{"[Locations].[Country].&amp;[Canada]","[Locations].[State].&amp;[Ontario]"})</f>
        <v>Ontario</v>
      </c>
      <c r="C5" vm="113">
        <f>CUBEVALUE("ThisWorkbookDataModel",$B5,C$1,Timeline_Date,Slicer_Product_Hierarchy)</f>
        <v>568944.80999999994</v>
      </c>
    </row>
    <row r="6" spans="1:3" x14ac:dyDescent="0.3">
      <c r="A6" t="str" vm="46">
        <f>CUBEMEMBER("ThisWorkbookDataModel","[Locations].[Country].&amp;[Canada]")</f>
        <v>Canada</v>
      </c>
      <c r="B6" t="str" vm="65">
        <f>CUBEMEMBER("ThisWorkbookDataModel",{"[Locations].[Country].&amp;[Canada]","[Locations].[State].&amp;[Quebec]"})</f>
        <v>Quebec</v>
      </c>
      <c r="C6" vm="103">
        <f>CUBEVALUE("ThisWorkbookDataModel",$B6,C$1,Timeline_Date,Slicer_Product_Hierarchy)</f>
        <v>44096.22</v>
      </c>
    </row>
    <row r="7" spans="1:3" x14ac:dyDescent="0.3">
      <c r="A7" t="str" vm="47">
        <f>CUBEMEMBER("ThisWorkbookDataModel","[Locations].[Country].&amp;[France]")</f>
        <v>France</v>
      </c>
      <c r="B7" t="str" vm="29">
        <f>CUBEMEMBER("ThisWorkbookDataModel",{"[Locations].[Country].&amp;[France]","[Locations].[State].&amp;[Île-de-France]"})</f>
        <v>Île-de-France</v>
      </c>
      <c r="C7" vm="91">
        <f>CUBEVALUE("ThisWorkbookDataModel",$B7,C$1,Timeline_Date,Slicer_Product_Hierarchy)</f>
        <v>5604178.860000072</v>
      </c>
    </row>
    <row r="8" spans="1:3" x14ac:dyDescent="0.3">
      <c r="A8" t="str" vm="47">
        <f>CUBEMEMBER("ThisWorkbookDataModel","[Locations].[Country].&amp;[France]")</f>
        <v>France</v>
      </c>
      <c r="B8" t="str" vm="42">
        <f>CUBEMEMBER("ThisWorkbookDataModel",{"[Locations].[Country].&amp;[France]","[Locations].[State].&amp;[Provence-Alpes-Côte d'Azur]"})</f>
        <v>Provence-Alpes-Côte d'Azur</v>
      </c>
      <c r="C8" vm="77">
        <f>CUBEVALUE("ThisWorkbookDataModel",$B8,C$1,Timeline_Date,Slicer_Product_Hierarchy)</f>
        <v>1002490.0199999994</v>
      </c>
    </row>
    <row r="9" spans="1:3" x14ac:dyDescent="0.3">
      <c r="A9" t="str" vm="45">
        <f>CUBEMEMBER("ThisWorkbookDataModel","[Locations].[Country].&amp;[Germany]")</f>
        <v>Germany</v>
      </c>
      <c r="B9" t="str" vm="28">
        <f>CUBEMEMBER("ThisWorkbookDataModel",{"[Locations].[Country].&amp;[Germany]","[Locations].[State].&amp;[Berlin]"})</f>
        <v>Berlin</v>
      </c>
      <c r="C9" vm="114">
        <f>CUBEVALUE("ThisWorkbookDataModel",$B9,C$1,Timeline_Date,Slicer_Product_Hierarchy)</f>
        <v>1101895.199999999</v>
      </c>
    </row>
    <row r="10" spans="1:3" x14ac:dyDescent="0.3">
      <c r="A10" t="str" vm="45">
        <f>CUBEMEMBER("ThisWorkbookDataModel","[Locations].[Country].&amp;[Germany]")</f>
        <v>Germany</v>
      </c>
      <c r="B10" t="str" vm="64">
        <f>CUBEMEMBER("ThisWorkbookDataModel",{"[Locations].[Country].&amp;[Germany]","[Locations].[State].&amp;[Hamburg]"})</f>
        <v>Hamburg</v>
      </c>
      <c r="C10" vm="110">
        <f>CUBEVALUE("ThisWorkbookDataModel",$B10,C$1,Timeline_Date,Slicer_Product_Hierarchy)</f>
        <v>823232.3399999995</v>
      </c>
    </row>
    <row r="11" spans="1:3" x14ac:dyDescent="0.3">
      <c r="A11" t="str" vm="45">
        <f>CUBEMEMBER("ThisWorkbookDataModel","[Locations].[Country].&amp;[Germany]")</f>
        <v>Germany</v>
      </c>
      <c r="B11" t="str" vm="27">
        <f>CUBEMEMBER("ThisWorkbookDataModel",{"[Locations].[Country].&amp;[Germany]","[Locations].[State].&amp;[Nordrhein-Westfalen]"})</f>
        <v>Nordrhein-Westfalen</v>
      </c>
      <c r="C11" vm="90">
        <f>CUBEVALUE("ThisWorkbookDataModel",$B11,C$1,Timeline_Date,Slicer_Product_Hierarchy)</f>
        <v>3562140.9600000288</v>
      </c>
    </row>
    <row r="12" spans="1:3" x14ac:dyDescent="0.3">
      <c r="A12" t="str" vm="67">
        <f>CUBEMEMBER("ThisWorkbookDataModel","[Locations].[Country].&amp;[Mexico]")</f>
        <v>Mexico</v>
      </c>
      <c r="B12" t="str" vm="41">
        <f>CUBEMEMBER("ThisWorkbookDataModel",{"[Locations].[Country].&amp;[Mexico]","[Locations].[State].&amp;[Distrito Federal]"})</f>
        <v>Distrito Federal</v>
      </c>
      <c r="C12" vm="76">
        <f>CUBEVALUE("ThisWorkbookDataModel",$B12,C$1,Timeline_Date,Slicer_Product_Hierarchy)</f>
        <v>5178875.9400000395</v>
      </c>
    </row>
    <row r="13" spans="1:3" x14ac:dyDescent="0.3">
      <c r="A13" t="str" vm="44">
        <f>CUBEMEMBER("ThisWorkbookDataModel","[Locations].[Country].&amp;[USA]")</f>
        <v>USA</v>
      </c>
      <c r="B13" t="str" vm="26">
        <f>CUBEMEMBER("ThisWorkbookDataModel",{"[Locations].[Country].&amp;[USA]","[Locations].[State].&amp;[AK]"})</f>
        <v>AK</v>
      </c>
      <c r="C13" vm="115">
        <f>CUBEVALUE("ThisWorkbookDataModel",$B13,C$1,Timeline_Date,Slicer_Product_Hierarchy)</f>
        <v>299773.32000000204</v>
      </c>
    </row>
    <row r="14" spans="1:3" x14ac:dyDescent="0.3">
      <c r="A14" t="str" vm="44">
        <f>CUBEMEMBER("ThisWorkbookDataModel","[Locations].[Country].&amp;[USA]")</f>
        <v>USA</v>
      </c>
      <c r="B14" t="str" vm="63">
        <f>CUBEMEMBER("ThisWorkbookDataModel",{"[Locations].[Country].&amp;[USA]","[Locations].[State].&amp;[AL]"})</f>
        <v>AL</v>
      </c>
      <c r="C14" vm="102">
        <f>CUBEVALUE("ThisWorkbookDataModel",$B14,C$1,Timeline_Date,Slicer_Product_Hierarchy)</f>
        <v>260004.83250000258</v>
      </c>
    </row>
    <row r="15" spans="1:3" x14ac:dyDescent="0.3">
      <c r="A15" t="str" vm="44">
        <f>CUBEMEMBER("ThisWorkbookDataModel","[Locations].[Country].&amp;[USA]")</f>
        <v>USA</v>
      </c>
      <c r="B15" t="str" vm="25">
        <f>CUBEMEMBER("ThisWorkbookDataModel",{"[Locations].[Country].&amp;[USA]","[Locations].[State].&amp;[AR]"})</f>
        <v>AR</v>
      </c>
      <c r="C15" vm="89">
        <f>CUBEVALUE("ThisWorkbookDataModel",$B15,C$1,Timeline_Date,Slicer_Product_Hierarchy)</f>
        <v>186336.6225000011</v>
      </c>
    </row>
    <row r="16" spans="1:3" x14ac:dyDescent="0.3">
      <c r="A16" t="str" vm="44">
        <f>CUBEMEMBER("ThisWorkbookDataModel","[Locations].[Country].&amp;[USA]")</f>
        <v>USA</v>
      </c>
      <c r="B16" t="str" vm="40">
        <f>CUBEMEMBER("ThisWorkbookDataModel",{"[Locations].[Country].&amp;[USA]","[Locations].[State].&amp;[AZ]"})</f>
        <v>AZ</v>
      </c>
      <c r="C16" vm="75">
        <f>CUBEVALUE("ThisWorkbookDataModel",$B16,C$1,Timeline_Date,Slicer_Product_Hierarchy)</f>
        <v>700138.79250000266</v>
      </c>
    </row>
    <row r="17" spans="1:3" x14ac:dyDescent="0.3">
      <c r="A17" t="str" vm="44">
        <f>CUBEMEMBER("ThisWorkbookDataModel","[Locations].[Country].&amp;[USA]")</f>
        <v>USA</v>
      </c>
      <c r="B17" t="str" vm="24">
        <f>CUBEMEMBER("ThisWorkbookDataModel",{"[Locations].[Country].&amp;[USA]","[Locations].[State].&amp;[CA]"})</f>
        <v>CA</v>
      </c>
      <c r="C17" vm="116">
        <f>CUBEVALUE("ThisWorkbookDataModel",$B17,C$1,Timeline_Date,Slicer_Product_Hierarchy)</f>
        <v>5231164.889999005</v>
      </c>
    </row>
    <row r="18" spans="1:3" x14ac:dyDescent="0.3">
      <c r="A18" t="str" vm="44">
        <f>CUBEMEMBER("ThisWorkbookDataModel","[Locations].[Country].&amp;[USA]")</f>
        <v>USA</v>
      </c>
      <c r="B18" t="str" vm="62">
        <f>CUBEMEMBER("ThisWorkbookDataModel",{"[Locations].[Country].&amp;[USA]","[Locations].[State].&amp;[CO]"})</f>
        <v>CO</v>
      </c>
      <c r="C18" vm="109">
        <f>CUBEVALUE("ThisWorkbookDataModel",$B18,C$1,Timeline_Date,Slicer_Product_Hierarchy)</f>
        <v>1194805.920000005</v>
      </c>
    </row>
    <row r="19" spans="1:3" x14ac:dyDescent="0.3">
      <c r="A19" t="str" vm="44">
        <f>CUBEMEMBER("ThisWorkbookDataModel","[Locations].[Country].&amp;[USA]")</f>
        <v>USA</v>
      </c>
      <c r="B19" t="str" vm="23">
        <f>CUBEMEMBER("ThisWorkbookDataModel",{"[Locations].[Country].&amp;[USA]","[Locations].[State].&amp;[CT]"})</f>
        <v>CT</v>
      </c>
      <c r="C19" vm="88">
        <f>CUBEVALUE("ThisWorkbookDataModel",$B19,C$1,Timeline_Date,Slicer_Product_Hierarchy)</f>
        <v>314602.36500000377</v>
      </c>
    </row>
    <row r="20" spans="1:3" x14ac:dyDescent="0.3">
      <c r="A20" t="str" vm="44">
        <f>CUBEMEMBER("ThisWorkbookDataModel","[Locations].[Country].&amp;[USA]")</f>
        <v>USA</v>
      </c>
      <c r="B20" t="str" vm="39">
        <f>CUBEMEMBER("ThisWorkbookDataModel",{"[Locations].[Country].&amp;[USA]","[Locations].[State].&amp;[DC]"})</f>
        <v>DC</v>
      </c>
      <c r="C20" vm="74">
        <f>CUBEVALUE("ThisWorkbookDataModel",$B20,C$1,Timeline_Date,Slicer_Product_Hierarchy)</f>
        <v>24047.309999999983</v>
      </c>
    </row>
    <row r="21" spans="1:3" x14ac:dyDescent="0.3">
      <c r="A21" t="str" vm="44">
        <f>CUBEMEMBER("ThisWorkbookDataModel","[Locations].[Country].&amp;[USA]")</f>
        <v>USA</v>
      </c>
      <c r="B21" t="str" vm="22">
        <f>CUBEMEMBER("ThisWorkbookDataModel",{"[Locations].[Country].&amp;[USA]","[Locations].[State].&amp;[DE]"})</f>
        <v>DE</v>
      </c>
      <c r="C21" vm="117">
        <f>CUBEVALUE("ThisWorkbookDataModel",$B21,C$1,Timeline_Date,Slicer_Product_Hierarchy)</f>
        <v>49344.48750000001</v>
      </c>
    </row>
    <row r="22" spans="1:3" x14ac:dyDescent="0.3">
      <c r="A22" t="str" vm="44">
        <f>CUBEMEMBER("ThisWorkbookDataModel","[Locations].[Country].&amp;[USA]")</f>
        <v>USA</v>
      </c>
      <c r="B22" t="str" vm="61">
        <f>CUBEMEMBER("ThisWorkbookDataModel",{"[Locations].[Country].&amp;[USA]","[Locations].[State].&amp;[FL]"})</f>
        <v>FL</v>
      </c>
      <c r="C22" vm="101">
        <f>CUBEVALUE("ThisWorkbookDataModel",$B22,C$1,Timeline_Date,Slicer_Product_Hierarchy)</f>
        <v>1463738.2725000074</v>
      </c>
    </row>
    <row r="23" spans="1:3" x14ac:dyDescent="0.3">
      <c r="A23" t="str" vm="44">
        <f>CUBEMEMBER("ThisWorkbookDataModel","[Locations].[Country].&amp;[USA]")</f>
        <v>USA</v>
      </c>
      <c r="B23" t="str" vm="21">
        <f>CUBEMEMBER("ThisWorkbookDataModel",{"[Locations].[Country].&amp;[USA]","[Locations].[State].&amp;[GA]"})</f>
        <v>GA</v>
      </c>
      <c r="C23" vm="87">
        <f>CUBEVALUE("ThisWorkbookDataModel",$B23,C$1,Timeline_Date,Slicer_Product_Hierarchy)</f>
        <v>558826.53750000428</v>
      </c>
    </row>
    <row r="24" spans="1:3" x14ac:dyDescent="0.3">
      <c r="A24" t="str" vm="44">
        <f>CUBEMEMBER("ThisWorkbookDataModel","[Locations].[Country].&amp;[USA]")</f>
        <v>USA</v>
      </c>
      <c r="B24" t="str" vm="38">
        <f>CUBEMEMBER("ThisWorkbookDataModel",{"[Locations].[Country].&amp;[USA]","[Locations].[State].&amp;[IA]"})</f>
        <v>IA</v>
      </c>
      <c r="C24" vm="73">
        <f>CUBEVALUE("ThisWorkbookDataModel",$B24,C$1,Timeline_Date,Slicer_Product_Hierarchy)</f>
        <v>266124.70500000281</v>
      </c>
    </row>
    <row r="25" spans="1:3" x14ac:dyDescent="0.3">
      <c r="A25" t="str" vm="44">
        <f>CUBEMEMBER("ThisWorkbookDataModel","[Locations].[Country].&amp;[USA]")</f>
        <v>USA</v>
      </c>
      <c r="B25" t="str" vm="20">
        <f>CUBEMEMBER("ThisWorkbookDataModel",{"[Locations].[Country].&amp;[USA]","[Locations].[State].&amp;[ID]"})</f>
        <v>ID</v>
      </c>
      <c r="C25" vm="118">
        <f>CUBEVALUE("ThisWorkbookDataModel",$B25,C$1,Timeline_Date,Slicer_Product_Hierarchy)</f>
        <v>441659.45250000287</v>
      </c>
    </row>
    <row r="26" spans="1:3" x14ac:dyDescent="0.3">
      <c r="A26" t="str" vm="44">
        <f>CUBEMEMBER("ThisWorkbookDataModel","[Locations].[Country].&amp;[USA]")</f>
        <v>USA</v>
      </c>
      <c r="B26" t="str" vm="60">
        <f>CUBEMEMBER("ThisWorkbookDataModel",{"[Locations].[Country].&amp;[USA]","[Locations].[State].&amp;[IL]"})</f>
        <v>IL</v>
      </c>
      <c r="C26" vm="108">
        <f>CUBEVALUE("ThisWorkbookDataModel",$B26,C$1,Timeline_Date,Slicer_Product_Hierarchy)</f>
        <v>623861.12250000483</v>
      </c>
    </row>
    <row r="27" spans="1:3" x14ac:dyDescent="0.3">
      <c r="A27" t="str" vm="44">
        <f>CUBEMEMBER("ThisWorkbookDataModel","[Locations].[Country].&amp;[USA]")</f>
        <v>USA</v>
      </c>
      <c r="B27" t="str" vm="19">
        <f>CUBEMEMBER("ThisWorkbookDataModel",{"[Locations].[Country].&amp;[USA]","[Locations].[State].&amp;[IN]"})</f>
        <v>IN</v>
      </c>
      <c r="C27" vm="86">
        <f>CUBEVALUE("ThisWorkbookDataModel",$B27,C$1,Timeline_Date,Slicer_Product_Hierarchy)</f>
        <v>323113.08750000375</v>
      </c>
    </row>
    <row r="28" spans="1:3" x14ac:dyDescent="0.3">
      <c r="A28" t="str" vm="44">
        <f>CUBEMEMBER("ThisWorkbookDataModel","[Locations].[Country].&amp;[USA]")</f>
        <v>USA</v>
      </c>
      <c r="B28" t="str" vm="37">
        <f>CUBEMEMBER("ThisWorkbookDataModel",{"[Locations].[Country].&amp;[USA]","[Locations].[State].&amp;[KS]"})</f>
        <v>KS</v>
      </c>
      <c r="C28" vm="72">
        <f>CUBEVALUE("ThisWorkbookDataModel",$B28,C$1,Timeline_Date,Slicer_Product_Hierarchy)</f>
        <v>222705.26250000196</v>
      </c>
    </row>
    <row r="29" spans="1:3" x14ac:dyDescent="0.3">
      <c r="A29" t="str" vm="44">
        <f>CUBEMEMBER("ThisWorkbookDataModel","[Locations].[Country].&amp;[USA]")</f>
        <v>USA</v>
      </c>
      <c r="B29" t="str" vm="18">
        <f>CUBEMEMBER("ThisWorkbookDataModel",{"[Locations].[Country].&amp;[USA]","[Locations].[State].&amp;[KY]"})</f>
        <v>KY</v>
      </c>
      <c r="C29" vm="119">
        <f>CUBEVALUE("ThisWorkbookDataModel",$B29,C$1,Timeline_Date,Slicer_Product_Hierarchy)</f>
        <v>180495.57750000097</v>
      </c>
    </row>
    <row r="30" spans="1:3" x14ac:dyDescent="0.3">
      <c r="A30" t="str" vm="44">
        <f>CUBEMEMBER("ThisWorkbookDataModel","[Locations].[Country].&amp;[USA]")</f>
        <v>USA</v>
      </c>
      <c r="B30" t="str" vm="59">
        <f>CUBEMEMBER("ThisWorkbookDataModel",{"[Locations].[Country].&amp;[USA]","[Locations].[State].&amp;[LA]"})</f>
        <v>LA</v>
      </c>
      <c r="C30" vm="100">
        <f>CUBEVALUE("ThisWorkbookDataModel",$B30,C$1,Timeline_Date,Slicer_Product_Hierarchy)</f>
        <v>162566.09250000061</v>
      </c>
    </row>
    <row r="31" spans="1:3" x14ac:dyDescent="0.3">
      <c r="A31" t="str" vm="44">
        <f>CUBEMEMBER("ThisWorkbookDataModel","[Locations].[Country].&amp;[USA]")</f>
        <v>USA</v>
      </c>
      <c r="B31" t="str" vm="17">
        <f>CUBEMEMBER("ThisWorkbookDataModel",{"[Locations].[Country].&amp;[USA]","[Locations].[State].&amp;[MA]"})</f>
        <v>MA</v>
      </c>
      <c r="C31" vm="85">
        <f>CUBEVALUE("ThisWorkbookDataModel",$B31,C$1,Timeline_Date,Slicer_Product_Hierarchy)</f>
        <v>276932.9850000029</v>
      </c>
    </row>
    <row r="32" spans="1:3" x14ac:dyDescent="0.3">
      <c r="A32" t="str" vm="44">
        <f>CUBEMEMBER("ThisWorkbookDataModel","[Locations].[Country].&amp;[USA]")</f>
        <v>USA</v>
      </c>
      <c r="B32" t="str" vm="36">
        <f>CUBEMEMBER("ThisWorkbookDataModel",{"[Locations].[Country].&amp;[USA]","[Locations].[State].&amp;[MD]"})</f>
        <v>MD</v>
      </c>
      <c r="C32" vm="71">
        <f>CUBEVALUE("ThisWorkbookDataModel",$B32,C$1,Timeline_Date,Slicer_Product_Hierarchy)</f>
        <v>318849.19500000338</v>
      </c>
    </row>
    <row r="33" spans="1:3" x14ac:dyDescent="0.3">
      <c r="A33" t="str" vm="44">
        <f>CUBEMEMBER("ThisWorkbookDataModel","[Locations].[Country].&amp;[USA]")</f>
        <v>USA</v>
      </c>
      <c r="B33" t="str" vm="16">
        <f>CUBEMEMBER("ThisWorkbookDataModel",{"[Locations].[Country].&amp;[USA]","[Locations].[State].&amp;[MI]"})</f>
        <v>MI</v>
      </c>
      <c r="C33" vm="120">
        <f>CUBEVALUE("ThisWorkbookDataModel",$B33,C$1,Timeline_Date,Slicer_Product_Hierarchy)</f>
        <v>589720.32000000461</v>
      </c>
    </row>
    <row r="34" spans="1:3" x14ac:dyDescent="0.3">
      <c r="A34" t="str" vm="44">
        <f>CUBEMEMBER("ThisWorkbookDataModel","[Locations].[Country].&amp;[USA]")</f>
        <v>USA</v>
      </c>
      <c r="B34" t="str" vm="58">
        <f>CUBEMEMBER("ThisWorkbookDataModel",{"[Locations].[Country].&amp;[USA]","[Locations].[State].&amp;[MN]"})</f>
        <v>MN</v>
      </c>
      <c r="C34" vm="107">
        <f>CUBEVALUE("ThisWorkbookDataModel",$B34,C$1,Timeline_Date,Slicer_Product_Hierarchy)</f>
        <v>453908.12250000361</v>
      </c>
    </row>
    <row r="35" spans="1:3" x14ac:dyDescent="0.3">
      <c r="A35" t="str" vm="44">
        <f>CUBEMEMBER("ThisWorkbookDataModel","[Locations].[Country].&amp;[USA]")</f>
        <v>USA</v>
      </c>
      <c r="B35" t="str" vm="15">
        <f>CUBEMEMBER("ThisWorkbookDataModel",{"[Locations].[Country].&amp;[USA]","[Locations].[State].&amp;[MO]"})</f>
        <v>MO</v>
      </c>
      <c r="C35" vm="84">
        <f>CUBEVALUE("ThisWorkbookDataModel",$B35,C$1,Timeline_Date,Slicer_Product_Hierarchy)</f>
        <v>419570.97000000294</v>
      </c>
    </row>
    <row r="36" spans="1:3" x14ac:dyDescent="0.3">
      <c r="A36" t="str" vm="44">
        <f>CUBEMEMBER("ThisWorkbookDataModel","[Locations].[Country].&amp;[USA]")</f>
        <v>USA</v>
      </c>
      <c r="B36" t="str" vm="35">
        <f>CUBEMEMBER("ThisWorkbookDataModel",{"[Locations].[Country].&amp;[USA]","[Locations].[State].&amp;[MS]"})</f>
        <v>MS</v>
      </c>
      <c r="C36" vm="70">
        <f>CUBEVALUE("ThisWorkbookDataModel",$B36,C$1,Timeline_Date,Slicer_Product_Hierarchy)</f>
        <v>109897.40999999955</v>
      </c>
    </row>
    <row r="37" spans="1:3" x14ac:dyDescent="0.3">
      <c r="A37" t="str" vm="44">
        <f>CUBEMEMBER("ThisWorkbookDataModel","[Locations].[Country].&amp;[USA]")</f>
        <v>USA</v>
      </c>
      <c r="B37" t="str" vm="14">
        <f>CUBEMEMBER("ThisWorkbookDataModel",{"[Locations].[Country].&amp;[USA]","[Locations].[State].&amp;[MT]"})</f>
        <v>MT</v>
      </c>
      <c r="C37" vm="121">
        <f>CUBEVALUE("ThisWorkbookDataModel",$B37,C$1,Timeline_Date,Slicer_Product_Hierarchy)</f>
        <v>324662.20500000368</v>
      </c>
    </row>
    <row r="38" spans="1:3" x14ac:dyDescent="0.3">
      <c r="A38" t="str" vm="44">
        <f>CUBEMEMBER("ThisWorkbookDataModel","[Locations].[Country].&amp;[USA]")</f>
        <v>USA</v>
      </c>
      <c r="B38" t="str" vm="57">
        <f>CUBEMEMBER("ThisWorkbookDataModel",{"[Locations].[Country].&amp;[USA]","[Locations].[State].&amp;[NC]"})</f>
        <v>NC</v>
      </c>
      <c r="C38" vm="99">
        <f>CUBEVALUE("ThisWorkbookDataModel",$B38,C$1,Timeline_Date,Slicer_Product_Hierarchy)</f>
        <v>702036.98250000493</v>
      </c>
    </row>
    <row r="39" spans="1:3" x14ac:dyDescent="0.3">
      <c r="A39" t="str" vm="44">
        <f>CUBEMEMBER("ThisWorkbookDataModel","[Locations].[Country].&amp;[USA]")</f>
        <v>USA</v>
      </c>
      <c r="B39" t="str" vm="13">
        <f>CUBEMEMBER("ThisWorkbookDataModel",{"[Locations].[Country].&amp;[USA]","[Locations].[State].&amp;[ND]"})</f>
        <v>ND</v>
      </c>
      <c r="C39" vm="83">
        <f>CUBEVALUE("ThisWorkbookDataModel",$B39,C$1,Timeline_Date,Slicer_Product_Hierarchy)</f>
        <v>96073.424999999581</v>
      </c>
    </row>
    <row r="40" spans="1:3" x14ac:dyDescent="0.3">
      <c r="A40" t="str" vm="44">
        <f>CUBEMEMBER("ThisWorkbookDataModel","[Locations].[Country].&amp;[USA]")</f>
        <v>USA</v>
      </c>
      <c r="B40" t="str" vm="34">
        <f>CUBEMEMBER("ThisWorkbookDataModel",{"[Locations].[Country].&amp;[USA]","[Locations].[State].&amp;[NE]"})</f>
        <v>NE</v>
      </c>
      <c r="C40" vm="69">
        <f>CUBEVALUE("ThisWorkbookDataModel",$B40,C$1,Timeline_Date,Slicer_Product_Hierarchy)</f>
        <v>154131.38999999996</v>
      </c>
    </row>
    <row r="41" spans="1:3" x14ac:dyDescent="0.3">
      <c r="A41" t="str" vm="44">
        <f>CUBEMEMBER("ThisWorkbookDataModel","[Locations].[Country].&amp;[USA]")</f>
        <v>USA</v>
      </c>
      <c r="B41" t="str" vm="12">
        <f>CUBEMEMBER("ThisWorkbookDataModel",{"[Locations].[Country].&amp;[USA]","[Locations].[State].&amp;[NH]"})</f>
        <v>NH</v>
      </c>
      <c r="C41" vm="122">
        <f>CUBEVALUE("ThisWorkbookDataModel",$B41,C$1,Timeline_Date,Slicer_Product_Hierarchy)</f>
        <v>21286.019999999986</v>
      </c>
    </row>
    <row r="42" spans="1:3" x14ac:dyDescent="0.3">
      <c r="A42" t="str" vm="44">
        <f>CUBEMEMBER("ThisWorkbookDataModel","[Locations].[Country].&amp;[USA]")</f>
        <v>USA</v>
      </c>
      <c r="B42" t="str" vm="56">
        <f>CUBEMEMBER("ThisWorkbookDataModel",{"[Locations].[Country].&amp;[USA]","[Locations].[State].&amp;[NJ]"})</f>
        <v>NJ</v>
      </c>
      <c r="C42" vm="106">
        <f>CUBEVALUE("ThisWorkbookDataModel",$B42,C$1,Timeline_Date,Slicer_Product_Hierarchy)</f>
        <v>594525.0675000035</v>
      </c>
    </row>
    <row r="43" spans="1:3" x14ac:dyDescent="0.3">
      <c r="A43" t="str" vm="44">
        <f>CUBEMEMBER("ThisWorkbookDataModel","[Locations].[Country].&amp;[USA]")</f>
        <v>USA</v>
      </c>
      <c r="B43" t="str" vm="11">
        <f>CUBEMEMBER("ThisWorkbookDataModel",{"[Locations].[Country].&amp;[USA]","[Locations].[State].&amp;[NM]"})</f>
        <v>NM</v>
      </c>
      <c r="C43" vm="82">
        <f>CUBEVALUE("ThisWorkbookDataModel",$B43,C$1,Timeline_Date,Slicer_Product_Hierarchy)</f>
        <v>333765.18000000255</v>
      </c>
    </row>
    <row r="44" spans="1:3" x14ac:dyDescent="0.3">
      <c r="A44" t="str" vm="44">
        <f>CUBEMEMBER("ThisWorkbookDataModel","[Locations].[Country].&amp;[USA]")</f>
        <v>USA</v>
      </c>
      <c r="B44" t="str" vm="33">
        <f>CUBEMEMBER("ThisWorkbookDataModel",{"[Locations].[Country].&amp;[USA]","[Locations].[State].&amp;[NV]"})</f>
        <v>NV</v>
      </c>
      <c r="C44" vm="68">
        <f>CUBEVALUE("ThisWorkbookDataModel",$B44,C$1,Timeline_Date,Slicer_Product_Hierarchy)</f>
        <v>385220.22000000346</v>
      </c>
    </row>
    <row r="45" spans="1:3" x14ac:dyDescent="0.3">
      <c r="A45" t="str" vm="44">
        <f>CUBEMEMBER("ThisWorkbookDataModel","[Locations].[Country].&amp;[USA]")</f>
        <v>USA</v>
      </c>
      <c r="B45" t="str" vm="10">
        <f>CUBEMEMBER("ThisWorkbookDataModel",{"[Locations].[Country].&amp;[USA]","[Locations].[State].&amp;[NY]"})</f>
        <v>NY</v>
      </c>
      <c r="C45" vm="123">
        <f>CUBEVALUE("ThisWorkbookDataModel",$B45,C$1,Timeline_Date,Slicer_Product_Hierarchy)</f>
        <v>1203337.5375000029</v>
      </c>
    </row>
    <row r="46" spans="1:3" x14ac:dyDescent="0.3">
      <c r="A46" t="str" vm="44">
        <f>CUBEMEMBER("ThisWorkbookDataModel","[Locations].[Country].&amp;[USA]")</f>
        <v>USA</v>
      </c>
      <c r="B46" t="str" vm="55">
        <f>CUBEMEMBER("ThisWorkbookDataModel",{"[Locations].[Country].&amp;[USA]","[Locations].[State].&amp;[OH]"})</f>
        <v>OH</v>
      </c>
      <c r="C46" vm="98">
        <f>CUBEVALUE("ThisWorkbookDataModel",$B46,C$1,Timeline_Date,Slicer_Product_Hierarchy)</f>
        <v>625110.88500000571</v>
      </c>
    </row>
    <row r="47" spans="1:3" x14ac:dyDescent="0.3">
      <c r="A47" t="str" vm="44">
        <f>CUBEMEMBER("ThisWorkbookDataModel","[Locations].[Country].&amp;[USA]")</f>
        <v>USA</v>
      </c>
      <c r="B47" t="str" vm="9">
        <f>CUBEMEMBER("ThisWorkbookDataModel",{"[Locations].[Country].&amp;[USA]","[Locations].[State].&amp;[OK]"})</f>
        <v>OK</v>
      </c>
      <c r="C47" vm="81">
        <f>CUBEVALUE("ThisWorkbookDataModel",$B47,C$1,Timeline_Date,Slicer_Product_Hierarchy)</f>
        <v>286833.80250000319</v>
      </c>
    </row>
    <row r="48" spans="1:3" x14ac:dyDescent="0.3">
      <c r="A48" t="str" vm="44">
        <f>CUBEMEMBER("ThisWorkbookDataModel","[Locations].[Country].&amp;[USA]")</f>
        <v>USA</v>
      </c>
      <c r="B48" t="str" vm="54">
        <f>CUBEMEMBER("ThisWorkbookDataModel",{"[Locations].[Country].&amp;[USA]","[Locations].[State].&amp;[OR]"})</f>
        <v>OR</v>
      </c>
      <c r="C48" vm="97">
        <f>CUBEVALUE("ThisWorkbookDataModel",$B48,C$1,Timeline_Date,Slicer_Product_Hierarchy)</f>
        <v>902929.02000000782</v>
      </c>
    </row>
    <row r="49" spans="1:3" x14ac:dyDescent="0.3">
      <c r="A49" t="str" vm="44">
        <f>CUBEMEMBER("ThisWorkbookDataModel","[Locations].[Country].&amp;[USA]")</f>
        <v>USA</v>
      </c>
      <c r="B49" t="str" vm="8">
        <f>CUBEMEMBER("ThisWorkbookDataModel",{"[Locations].[Country].&amp;[USA]","[Locations].[State].&amp;[PA]"})</f>
        <v>PA</v>
      </c>
      <c r="C49" vm="124">
        <f>CUBEVALUE("ThisWorkbookDataModel",$B49,C$1,Timeline_Date,Slicer_Product_Hierarchy)</f>
        <v>1076034.3825000101</v>
      </c>
    </row>
    <row r="50" spans="1:3" x14ac:dyDescent="0.3">
      <c r="A50" t="str" vm="44">
        <f>CUBEMEMBER("ThisWorkbookDataModel","[Locations].[Country].&amp;[USA]")</f>
        <v>USA</v>
      </c>
      <c r="B50" t="str" vm="53">
        <f>CUBEMEMBER("ThisWorkbookDataModel",{"[Locations].[Country].&amp;[USA]","[Locations].[State].&amp;[RI]"})</f>
        <v>RI</v>
      </c>
      <c r="C50" vm="105">
        <f>CUBEVALUE("ThisWorkbookDataModel",$B50,C$1,Timeline_Date,Slicer_Product_Hierarchy)</f>
        <v>70768.845000000001</v>
      </c>
    </row>
    <row r="51" spans="1:3" x14ac:dyDescent="0.3">
      <c r="A51" t="str" vm="44">
        <f>CUBEMEMBER("ThisWorkbookDataModel","[Locations].[Country].&amp;[USA]")</f>
        <v>USA</v>
      </c>
      <c r="B51" t="str" vm="7">
        <f>CUBEMEMBER("ThisWorkbookDataModel",{"[Locations].[Country].&amp;[USA]","[Locations].[State].&amp;[SC]"})</f>
        <v>SC</v>
      </c>
      <c r="C51" vm="80">
        <f>CUBEVALUE("ThisWorkbookDataModel",$B51,C$1,Timeline_Date,Slicer_Product_Hierarchy)</f>
        <v>250052.56500000227</v>
      </c>
    </row>
    <row r="52" spans="1:3" x14ac:dyDescent="0.3">
      <c r="A52" t="str" vm="44">
        <f>CUBEMEMBER("ThisWorkbookDataModel","[Locations].[Country].&amp;[USA]")</f>
        <v>USA</v>
      </c>
      <c r="B52" t="str" vm="52">
        <f>CUBEMEMBER("ThisWorkbookDataModel",{"[Locations].[Country].&amp;[USA]","[Locations].[State].&amp;[SD]"})</f>
        <v>SD</v>
      </c>
      <c r="C52" vm="96">
        <f>CUBEVALUE("ThisWorkbookDataModel",$B52,C$1,Timeline_Date,Slicer_Product_Hierarchy)</f>
        <v>110257.71749999965</v>
      </c>
    </row>
    <row r="53" spans="1:3" x14ac:dyDescent="0.3">
      <c r="A53" t="str" vm="44">
        <f>CUBEMEMBER("ThisWorkbookDataModel","[Locations].[Country].&amp;[USA]")</f>
        <v>USA</v>
      </c>
      <c r="B53" t="str" vm="6">
        <f>CUBEMEMBER("ThisWorkbookDataModel",{"[Locations].[Country].&amp;[USA]","[Locations].[State].&amp;[TN]"})</f>
        <v>TN</v>
      </c>
      <c r="C53" vm="125">
        <f>CUBEVALUE("ThisWorkbookDataModel",$B53,C$1,Timeline_Date,Slicer_Product_Hierarchy)</f>
        <v>431572.99500000331</v>
      </c>
    </row>
    <row r="54" spans="1:3" x14ac:dyDescent="0.3">
      <c r="A54" t="str" vm="44">
        <f>CUBEMEMBER("ThisWorkbookDataModel","[Locations].[Country].&amp;[USA]")</f>
        <v>USA</v>
      </c>
      <c r="B54" t="str" vm="51">
        <f>CUBEMEMBER("ThisWorkbookDataModel",{"[Locations].[Country].&amp;[USA]","[Locations].[State].&amp;[TX]"})</f>
        <v>TX</v>
      </c>
      <c r="C54" vm="104">
        <f>CUBEVALUE("ThisWorkbookDataModel",$B54,C$1,Timeline_Date,Slicer_Product_Hierarchy)</f>
        <v>1414749.4200000078</v>
      </c>
    </row>
    <row r="55" spans="1:3" x14ac:dyDescent="0.3">
      <c r="A55" t="str" vm="44">
        <f>CUBEMEMBER("ThisWorkbookDataModel","[Locations].[Country].&amp;[USA]")</f>
        <v>USA</v>
      </c>
      <c r="B55" t="str" vm="5">
        <f>CUBEMEMBER("ThisWorkbookDataModel",{"[Locations].[Country].&amp;[USA]","[Locations].[State].&amp;[UT]"})</f>
        <v>UT</v>
      </c>
      <c r="C55" vm="79">
        <f>CUBEVALUE("ThisWorkbookDataModel",$B55,C$1,Timeline_Date,Slicer_Product_Hierarchy)</f>
        <v>517936.0200000038</v>
      </c>
    </row>
    <row r="56" spans="1:3" x14ac:dyDescent="0.3">
      <c r="A56" t="str" vm="44">
        <f>CUBEMEMBER("ThisWorkbookDataModel","[Locations].[Country].&amp;[USA]")</f>
        <v>USA</v>
      </c>
      <c r="B56" t="str" vm="50">
        <f>CUBEMEMBER("ThisWorkbookDataModel",{"[Locations].[Country].&amp;[USA]","[Locations].[State].&amp;[VA]"})</f>
        <v>VA</v>
      </c>
      <c r="C56" vm="95">
        <f>CUBEVALUE("ThisWorkbookDataModel",$B56,C$1,Timeline_Date,Slicer_Product_Hierarchy)</f>
        <v>643645.06500000518</v>
      </c>
    </row>
    <row r="57" spans="1:3" x14ac:dyDescent="0.3">
      <c r="A57" t="str" vm="44">
        <f>CUBEMEMBER("ThisWorkbookDataModel","[Locations].[Country].&amp;[USA]")</f>
        <v>USA</v>
      </c>
      <c r="B57" t="str" vm="4">
        <f>CUBEMEMBER("ThisWorkbookDataModel",{"[Locations].[Country].&amp;[USA]","[Locations].[State].&amp;[VT]"})</f>
        <v>VT</v>
      </c>
      <c r="C57" vm="126">
        <f>CUBEVALUE("ThisWorkbookDataModel",$B57,C$1,Timeline_Date,Slicer_Product_Hierarchy)</f>
        <v>36547.139999999963</v>
      </c>
    </row>
    <row r="58" spans="1:3" x14ac:dyDescent="0.3">
      <c r="A58" t="str" vm="44">
        <f>CUBEMEMBER("ThisWorkbookDataModel","[Locations].[Country].&amp;[USA]")</f>
        <v>USA</v>
      </c>
      <c r="B58" t="str" vm="49">
        <f>CUBEMEMBER("ThisWorkbookDataModel",{"[Locations].[Country].&amp;[USA]","[Locations].[State].&amp;[WA]"})</f>
        <v>WA</v>
      </c>
      <c r="C58" vm="94">
        <f>CUBEVALUE("ThisWorkbookDataModel",$B58,C$1,Timeline_Date,Slicer_Product_Hierarchy)</f>
        <v>1497353.8125000151</v>
      </c>
    </row>
    <row r="59" spans="1:3" x14ac:dyDescent="0.3">
      <c r="A59" t="str" vm="44">
        <f>CUBEMEMBER("ThisWorkbookDataModel","[Locations].[Country].&amp;[USA]")</f>
        <v>USA</v>
      </c>
      <c r="B59" t="str" vm="3">
        <f>CUBEMEMBER("ThisWorkbookDataModel",{"[Locations].[Country].&amp;[USA]","[Locations].[State].&amp;[WI]"})</f>
        <v>WI</v>
      </c>
      <c r="C59" vm="112">
        <f>CUBEVALUE("ThisWorkbookDataModel",$B59,C$1,Timeline_Date,Slicer_Product_Hierarchy)</f>
        <v>457272.37500000326</v>
      </c>
    </row>
    <row r="60" spans="1:3" x14ac:dyDescent="0.3">
      <c r="A60" t="str" vm="44">
        <f>CUBEMEMBER("ThisWorkbookDataModel","[Locations].[Country].&amp;[USA]")</f>
        <v>USA</v>
      </c>
      <c r="B60" t="str" vm="48">
        <f>CUBEMEMBER("ThisWorkbookDataModel",{"[Locations].[Country].&amp;[USA]","[Locations].[State].&amp;[WV]"})</f>
        <v>WV</v>
      </c>
      <c r="C60" vm="93">
        <f>CUBEVALUE("ThisWorkbookDataModel",$B60,C$1,Timeline_Date,Slicer_Product_Hierarchy)</f>
        <v>169191.43500000043</v>
      </c>
    </row>
    <row r="61" spans="1:3" x14ac:dyDescent="0.3">
      <c r="A61" t="str" vm="44">
        <f>CUBEMEMBER("ThisWorkbookDataModel","[Locations].[Country].&amp;[USA]")</f>
        <v>USA</v>
      </c>
      <c r="B61" t="str" vm="2">
        <f>CUBEMEMBER("ThisWorkbookDataModel",{"[Locations].[Country].&amp;[USA]","[Locations].[State].&amp;[WY]"})</f>
        <v>WY</v>
      </c>
      <c r="C61" vm="127">
        <f>CUBEVALUE("ThisWorkbookDataModel",$B61,C$1,Timeline_Date,Slicer_Product_Hierarchy)</f>
        <v>131687.69249999957</v>
      </c>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0.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H i d d e n " > < C u s t o m C o n t e n t > < ! [ C D A T A [ T r u 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3 & 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5.xml>��< ? x m l   v e r s i o n = " 1 . 0 "   e n c o d i n g = " U T F - 1 6 " ? > < G e m i n i   x m l n s = " h t t p : / / g e m i n i / p i v o t c u s t o m i z a t i o n / M a n u a l C a l c M o d e " > < C u s t o m C o n t e n t > < ! [ C D A T A [ F a l s e ] ] > < / C u s t o m C o n t e n t > < / G e m i n i > 
</file>

<file path=customXml/item16.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7.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C o u n t I n S a n d b o x " > < C u s t o m C o n t e n t > 6 < / C u s t o m C o n t e n t > < / G e m i n i > 
</file>

<file path=customXml/item19.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A r r a y O f D i a g r a m M a n a g e r . S e r i a l i z a b l e D i a g r a m & g t ; < / C u s t o m C o n t e n t > < / G e m i n i > 
</file>

<file path=customXml/item2.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21.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2.xml>��< ? x m l   v e r s i o n = " 1 . 0 "   e n c o d i n g = " U T F - 1 6 " ? > < G e m i n i   x m l n s = " h t t p : / / g e m i n i / p i v o t c u s t o m i z a t i o n / c f 6 0 7 0 4 3 - 4 8 c f - 4 c 5 8 - b 9 b 3 - e 1 6 1 d 4 b 5 e 5 4 e " > < 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3.xml>��< ? x m l   v e r s i o n = " 1 . 0 "   e n c o d i n g = " U T F - 1 6 " ? > < G e m i n i   x m l n s = " h t t p : / / g e m i n i / p i v o t c u s t o m i z a t i o n / d 3 5 c 7 8 d b - 7 e 7 f - 4 3 b e - b 7 3 a - b b 4 3 1 d b a 0 2 5 4 " > < 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1 1 . 0 . 9 1 6 6 . 1 8 8 ] ] > < / 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 2 0 1 9 - 0 2 - 1 5 T 0 0 : 4 4 : 0 7 . 2 3 9 1 5 7 3 + 0 5 : 3 0 < / L a s t P r o c e s s e d T i m e > < / D a t a M o d e l i n g S a n d b o x . S e r i a l i z e d S a n d b o x E r r o r C a c h e > ] ] > < / C u s t o m C o n t e n t > < / G e m i n i > 
</file>

<file path=customXml/item3.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6.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7.xml>��< ? x m l   v e r s i o n = " 1 . 0 "   e n c o d i n g = " U T F - 1 6 " ? > < G e m i n i   x m l n s = " h t t p : / / g e m i n i / p i v o t c u s t o m i z a t i o n / C l i e n t W i n d o w X M L " > < C u s t o m C o n t e n t > S a l e s _ c e 8 7 7 f 9 7 - 0 d 8 1 - 4 3 c 6 - b 7 0 c - 6 c e 0 1 1 7 e 6 6 6 2 < / 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Props1.xml><?xml version="1.0" encoding="utf-8"?>
<ds:datastoreItem xmlns:ds="http://schemas.openxmlformats.org/officeDocument/2006/customXml" ds:itemID="{A575F046-B0E2-4E94-AC04-079B7DC777A8}">
  <ds:schemaRefs/>
</ds:datastoreItem>
</file>

<file path=customXml/itemProps10.xml><?xml version="1.0" encoding="utf-8"?>
<ds:datastoreItem xmlns:ds="http://schemas.openxmlformats.org/officeDocument/2006/customXml" ds:itemID="{DEAD512C-4B6C-49FD-A02A-1E9619F01000}">
  <ds:schemaRefs/>
</ds:datastoreItem>
</file>

<file path=customXml/itemProps11.xml><?xml version="1.0" encoding="utf-8"?>
<ds:datastoreItem xmlns:ds="http://schemas.openxmlformats.org/officeDocument/2006/customXml" ds:itemID="{21E8E612-BE45-4EE7-B889-7C1489EDBB0B}">
  <ds:schemaRefs/>
</ds:datastoreItem>
</file>

<file path=customXml/itemProps12.xml><?xml version="1.0" encoding="utf-8"?>
<ds:datastoreItem xmlns:ds="http://schemas.openxmlformats.org/officeDocument/2006/customXml" ds:itemID="{E267A30D-0D02-42B6-96F0-10FC6E6F39F1}">
  <ds:schemaRefs/>
</ds:datastoreItem>
</file>

<file path=customXml/itemProps13.xml><?xml version="1.0" encoding="utf-8"?>
<ds:datastoreItem xmlns:ds="http://schemas.openxmlformats.org/officeDocument/2006/customXml" ds:itemID="{6FF0D3E4-8D76-4CEB-A02E-64D77916E881}">
  <ds:schemaRefs/>
</ds:datastoreItem>
</file>

<file path=customXml/itemProps14.xml><?xml version="1.0" encoding="utf-8"?>
<ds:datastoreItem xmlns:ds="http://schemas.openxmlformats.org/officeDocument/2006/customXml" ds:itemID="{B9EA4543-E862-46DF-B283-33303F969E8C}">
  <ds:schemaRefs/>
</ds:datastoreItem>
</file>

<file path=customXml/itemProps15.xml><?xml version="1.0" encoding="utf-8"?>
<ds:datastoreItem xmlns:ds="http://schemas.openxmlformats.org/officeDocument/2006/customXml" ds:itemID="{7B0A8957-54BB-4A37-90FB-5C92E83371D5}">
  <ds:schemaRefs/>
</ds:datastoreItem>
</file>

<file path=customXml/itemProps16.xml><?xml version="1.0" encoding="utf-8"?>
<ds:datastoreItem xmlns:ds="http://schemas.openxmlformats.org/officeDocument/2006/customXml" ds:itemID="{414E5787-58F1-4A71-A340-265AEB3886D8}">
  <ds:schemaRefs>
    <ds:schemaRef ds:uri="http://schemas.microsoft.com/DataMashup"/>
  </ds:schemaRefs>
</ds:datastoreItem>
</file>

<file path=customXml/itemProps17.xml><?xml version="1.0" encoding="utf-8"?>
<ds:datastoreItem xmlns:ds="http://schemas.openxmlformats.org/officeDocument/2006/customXml" ds:itemID="{06ABB1E4-8DB0-4F99-B99F-508B0B9CA54A}">
  <ds:schemaRefs/>
</ds:datastoreItem>
</file>

<file path=customXml/itemProps18.xml><?xml version="1.0" encoding="utf-8"?>
<ds:datastoreItem xmlns:ds="http://schemas.openxmlformats.org/officeDocument/2006/customXml" ds:itemID="{B8BDDD62-72E6-4B33-852E-16B355E35A33}">
  <ds:schemaRefs/>
</ds:datastoreItem>
</file>

<file path=customXml/itemProps19.xml><?xml version="1.0" encoding="utf-8"?>
<ds:datastoreItem xmlns:ds="http://schemas.openxmlformats.org/officeDocument/2006/customXml" ds:itemID="{7F4A029B-2A51-4367-8435-E346DD5B70DF}">
  <ds:schemaRefs/>
</ds:datastoreItem>
</file>

<file path=customXml/itemProps2.xml><?xml version="1.0" encoding="utf-8"?>
<ds:datastoreItem xmlns:ds="http://schemas.openxmlformats.org/officeDocument/2006/customXml" ds:itemID="{2C7B2FBB-DCD4-4D41-8886-7C13683A3479}">
  <ds:schemaRefs/>
</ds:datastoreItem>
</file>

<file path=customXml/itemProps20.xml><?xml version="1.0" encoding="utf-8"?>
<ds:datastoreItem xmlns:ds="http://schemas.openxmlformats.org/officeDocument/2006/customXml" ds:itemID="{80952DBB-2673-4961-8A4F-B4A17E66FCCB}">
  <ds:schemaRefs/>
</ds:datastoreItem>
</file>

<file path=customXml/itemProps21.xml><?xml version="1.0" encoding="utf-8"?>
<ds:datastoreItem xmlns:ds="http://schemas.openxmlformats.org/officeDocument/2006/customXml" ds:itemID="{F287006A-A453-4CD2-8CD1-CFFA8C1D5737}">
  <ds:schemaRefs/>
</ds:datastoreItem>
</file>

<file path=customXml/itemProps22.xml><?xml version="1.0" encoding="utf-8"?>
<ds:datastoreItem xmlns:ds="http://schemas.openxmlformats.org/officeDocument/2006/customXml" ds:itemID="{2DDF2721-FEBF-4532-B132-8FF923DAB3D2}">
  <ds:schemaRefs/>
</ds:datastoreItem>
</file>

<file path=customXml/itemProps23.xml><?xml version="1.0" encoding="utf-8"?>
<ds:datastoreItem xmlns:ds="http://schemas.openxmlformats.org/officeDocument/2006/customXml" ds:itemID="{CFF95245-CC4C-4055-A4B5-EFA34FF694EC}">
  <ds:schemaRefs/>
</ds:datastoreItem>
</file>

<file path=customXml/itemProps24.xml><?xml version="1.0" encoding="utf-8"?>
<ds:datastoreItem xmlns:ds="http://schemas.openxmlformats.org/officeDocument/2006/customXml" ds:itemID="{A580C955-2C96-4890-9BCB-6CA940BF40FE}">
  <ds:schemaRefs/>
</ds:datastoreItem>
</file>

<file path=customXml/itemProps25.xml><?xml version="1.0" encoding="utf-8"?>
<ds:datastoreItem xmlns:ds="http://schemas.openxmlformats.org/officeDocument/2006/customXml" ds:itemID="{5F5DACBC-8A69-4043-BC32-3E2CB9EA48B6}">
  <ds:schemaRefs/>
</ds:datastoreItem>
</file>

<file path=customXml/itemProps26.xml><?xml version="1.0" encoding="utf-8"?>
<ds:datastoreItem xmlns:ds="http://schemas.openxmlformats.org/officeDocument/2006/customXml" ds:itemID="{74B93AF1-14DE-4676-8F3B-ADBA34233A5B}">
  <ds:schemaRefs/>
</ds:datastoreItem>
</file>

<file path=customXml/itemProps27.xml><?xml version="1.0" encoding="utf-8"?>
<ds:datastoreItem xmlns:ds="http://schemas.openxmlformats.org/officeDocument/2006/customXml" ds:itemID="{2332352B-F711-48E8-A566-FB1A4C332757}">
  <ds:schemaRefs/>
</ds:datastoreItem>
</file>

<file path=customXml/itemProps28.xml><?xml version="1.0" encoding="utf-8"?>
<ds:datastoreItem xmlns:ds="http://schemas.openxmlformats.org/officeDocument/2006/customXml" ds:itemID="{2DDC9E0F-DF82-45DE-9660-5A5D6D0BE85D}">
  <ds:schemaRefs/>
</ds:datastoreItem>
</file>

<file path=customXml/itemProps3.xml><?xml version="1.0" encoding="utf-8"?>
<ds:datastoreItem xmlns:ds="http://schemas.openxmlformats.org/officeDocument/2006/customXml" ds:itemID="{577B978E-F0FF-4B23-9A37-218C206FFEA3}">
  <ds:schemaRefs/>
</ds:datastoreItem>
</file>

<file path=customXml/itemProps4.xml><?xml version="1.0" encoding="utf-8"?>
<ds:datastoreItem xmlns:ds="http://schemas.openxmlformats.org/officeDocument/2006/customXml" ds:itemID="{2B3301B6-85AC-4233-B0B3-4724790150BE}">
  <ds:schemaRefs/>
</ds:datastoreItem>
</file>

<file path=customXml/itemProps5.xml><?xml version="1.0" encoding="utf-8"?>
<ds:datastoreItem xmlns:ds="http://schemas.openxmlformats.org/officeDocument/2006/customXml" ds:itemID="{CC676E6C-9A63-4972-8712-5C9C6E012242}">
  <ds:schemaRefs/>
</ds:datastoreItem>
</file>

<file path=customXml/itemProps6.xml><?xml version="1.0" encoding="utf-8"?>
<ds:datastoreItem xmlns:ds="http://schemas.openxmlformats.org/officeDocument/2006/customXml" ds:itemID="{46D165E5-8DFE-4CA2-BF94-F96BFBD6AF04}">
  <ds:schemaRefs/>
</ds:datastoreItem>
</file>

<file path=customXml/itemProps7.xml><?xml version="1.0" encoding="utf-8"?>
<ds:datastoreItem xmlns:ds="http://schemas.openxmlformats.org/officeDocument/2006/customXml" ds:itemID="{51873F76-AAA1-444F-BE06-694A980EF743}">
  <ds:schemaRefs/>
</ds:datastoreItem>
</file>

<file path=customXml/itemProps8.xml><?xml version="1.0" encoding="utf-8"?>
<ds:datastoreItem xmlns:ds="http://schemas.openxmlformats.org/officeDocument/2006/customXml" ds:itemID="{EDA3B1BB-6B80-419C-A2C6-766884C3A138}">
  <ds:schemaRefs/>
</ds:datastoreItem>
</file>

<file path=customXml/itemProps9.xml><?xml version="1.0" encoding="utf-8"?>
<ds:datastoreItem xmlns:ds="http://schemas.openxmlformats.org/officeDocument/2006/customXml" ds:itemID="{4E914346-DE60-46D1-89CC-C8A0A086627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KETULKUMAR​ Padariya</cp:lastModifiedBy>
  <dcterms:created xsi:type="dcterms:W3CDTF">2015-09-16T16:32:17Z</dcterms:created>
  <dcterms:modified xsi:type="dcterms:W3CDTF">2019-02-14T19:14:15Z</dcterms:modified>
</cp:coreProperties>
</file>